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50401_DiAs\RelSocInsSoc_14\Accueil de jour\RASH\"/>
    </mc:Choice>
  </mc:AlternateContent>
  <xr:revisionPtr revIDLastSave="0" documentId="13_ncr:1_{770F5A78-C4BE-4D83-B7FE-A546C6E5C6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lig" sheetId="2" r:id="rId1"/>
    <sheet name="Feuil2" sheetId="3" r:id="rId2"/>
  </sheets>
  <externalReferences>
    <externalReference r:id="rId3"/>
    <externalReference r:id="rId4"/>
  </externalReferences>
  <definedNames>
    <definedName name="_xlnm._FilterDatabase" localSheetId="1" hidden="1">Feuil2!$A$1:$P$58</definedName>
    <definedName name="_xlnm._FilterDatabase" localSheetId="0" hidden="1">Oblig!$A$3:$G$77</definedName>
    <definedName name="DONNEES">Feuil2!$A$1:$P$58</definedName>
    <definedName name="Données">[1]Feuil2!$A$1:$O$58</definedName>
    <definedName name="keys">Feuil2!$A$1:$A$58</definedName>
    <definedName name="liste_établissements">[2]ListeEta!$A$1:$B$82</definedName>
    <definedName name="_xlnm.Print_Area" localSheetId="0">Oblig!$A$1:$G$77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B13" i="2"/>
  <c r="B12" i="2"/>
  <c r="B11" i="2"/>
  <c r="C10" i="2"/>
  <c r="B10" i="2"/>
  <c r="C9" i="2"/>
  <c r="B9" i="2"/>
  <c r="C8" i="2"/>
  <c r="B8" i="2"/>
  <c r="C7" i="2"/>
  <c r="B7" i="2"/>
  <c r="B6" i="2"/>
  <c r="B5" i="2"/>
  <c r="C58" i="2"/>
  <c r="C46" i="2"/>
  <c r="C40" i="2"/>
</calcChain>
</file>

<file path=xl/sharedStrings.xml><?xml version="1.0" encoding="utf-8"?>
<sst xmlns="http://schemas.openxmlformats.org/spreadsheetml/2006/main" count="100" uniqueCount="77">
  <si>
    <t>Total</t>
  </si>
  <si>
    <t>Belge</t>
  </si>
  <si>
    <t>1. Identification de l'opérateur</t>
  </si>
  <si>
    <t>NNE</t>
  </si>
  <si>
    <t>Dénomination du pouvoir organisateur</t>
  </si>
  <si>
    <t>Secteur (public ou privé)</t>
  </si>
  <si>
    <t>Adresse du siège social</t>
  </si>
  <si>
    <t>Adresse du siège d'activités</t>
  </si>
  <si>
    <t>Mail</t>
  </si>
  <si>
    <t>Personne de contact</t>
  </si>
  <si>
    <t>Fédération</t>
  </si>
  <si>
    <t xml:space="preserve">4. Données particulières </t>
  </si>
  <si>
    <t>(*) les services ne disposant pas de l'information ne sont pas obligés de compléter cet item</t>
  </si>
  <si>
    <t>Dénomination</t>
  </si>
  <si>
    <t>Privé ou public</t>
  </si>
  <si>
    <t>Adresse SS</t>
  </si>
  <si>
    <t>N°</t>
  </si>
  <si>
    <t>CP</t>
  </si>
  <si>
    <t>Ville</t>
  </si>
  <si>
    <t>Siege activité</t>
  </si>
  <si>
    <t>Email</t>
  </si>
  <si>
    <t>FAX</t>
  </si>
  <si>
    <t>Homme</t>
  </si>
  <si>
    <t>Femme</t>
  </si>
  <si>
    <t>Téléphone</t>
  </si>
  <si>
    <t>Evaluation et descriptif des activités réalisées dans le cadre des missions du service</t>
  </si>
  <si>
    <t>Perspectives ou points d'attention pour le futur</t>
  </si>
  <si>
    <t>5. Auto-évaluation</t>
  </si>
  <si>
    <t xml:space="preserve">Descriptif du travail social réalisé
</t>
  </si>
  <si>
    <t>Difficultés rencontrées</t>
  </si>
  <si>
    <t xml:space="preserve">Nombre d'heures d'ouverture effectives </t>
  </si>
  <si>
    <t xml:space="preserve">Nombre de jours d'ouverture effectifs </t>
  </si>
  <si>
    <t>Répartition des personnes accueillies  selon l’âge (*)</t>
  </si>
  <si>
    <t>18-24 ans</t>
  </si>
  <si>
    <t>En logement privé</t>
  </si>
  <si>
    <t>En logement social/public et assimilé (AIS)</t>
  </si>
  <si>
    <t>En maison d'accueil</t>
  </si>
  <si>
    <t>En famille, chez un tiers</t>
  </si>
  <si>
    <t xml:space="preserve">Nombre de primo utilisateurs </t>
  </si>
  <si>
    <t xml:space="preserve">Projets spécifiques ( jeunes adultes,femmes, migrants, santé mentale, assuétude, …) </t>
  </si>
  <si>
    <t>Liste des nouveaux partenariats lors de l'année de référence</t>
  </si>
  <si>
    <t>Moyens financiers en personnel</t>
  </si>
  <si>
    <t>€</t>
  </si>
  <si>
    <t xml:space="preserve">Accueil de jour
Rapport d'activités 
</t>
  </si>
  <si>
    <t>2. Activités réalisées pendant la période de référence</t>
  </si>
  <si>
    <t xml:space="preserve">Période de référence : </t>
  </si>
  <si>
    <t xml:space="preserve">Capacité d'accueil sur base de l'arrêté ministériel d'agrément </t>
  </si>
  <si>
    <t>2.1 Personnel</t>
  </si>
  <si>
    <t xml:space="preserve">Nombre d'ETP affectés aux missions liées à l'agrément (et pas uniquement le personnel subventionné via cet agrément) </t>
  </si>
  <si>
    <t xml:space="preserve">Autre </t>
  </si>
  <si>
    <t xml:space="preserve">Nombre de bénévoles </t>
  </si>
  <si>
    <t>2.2 Activités</t>
  </si>
  <si>
    <t xml:space="preserve">Nombre total d’accueil sur l’année de référence </t>
  </si>
  <si>
    <t>2.3 Bénéficiaires</t>
  </si>
  <si>
    <t>Nombre de personnes différentes accueillies</t>
  </si>
  <si>
    <t>de moins de 12 ans</t>
  </si>
  <si>
    <t>12-17 ans</t>
  </si>
  <si>
    <t>25-34 ans</t>
  </si>
  <si>
    <t>35-44 ans</t>
  </si>
  <si>
    <t>45-54 ans</t>
  </si>
  <si>
    <t>55-66 ans</t>
  </si>
  <si>
    <t xml:space="preserve">67 ans et plus </t>
  </si>
  <si>
    <t xml:space="preserve">Inconnu </t>
  </si>
  <si>
    <t xml:space="preserve">En logement d'urgence (logement de transit, urgence, insertion) </t>
  </si>
  <si>
    <t xml:space="preserve">En hébergement d'urgence ( abris de nuit, lit DUS, hôtel) </t>
  </si>
  <si>
    <t xml:space="preserve">En institution (hôpital,  prison, centre de cure, centre pour demandeur d'asile, …) </t>
  </si>
  <si>
    <t>Répartition des adultes (ayant fréquenté l’accueil pendant l’année de référence)   selon leur situation de logement/hébergement</t>
  </si>
  <si>
    <t>Répartition des adultes (ayant fréquenté l’accueil pendant l’année de référence)   accueillis selon la nationalité</t>
  </si>
  <si>
    <t>Transgenre</t>
  </si>
  <si>
    <t>UE non belge</t>
  </si>
  <si>
    <t>Hors UE</t>
  </si>
  <si>
    <t>Inconnu</t>
  </si>
  <si>
    <t>Nombre global d'heures de formation du personnel et des bénévoles</t>
  </si>
  <si>
    <t xml:space="preserve">Intitulé des formations suivies par le personnel et les bénévoles </t>
  </si>
  <si>
    <t xml:space="preserve">Nombre de mineurs non accompagnés différents </t>
  </si>
  <si>
    <t xml:space="preserve">En logement non conventionnel (abris de fortune, squat, voiture, tente, caravane, …) </t>
  </si>
  <si>
    <t xml:space="preserve">En rue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</si>
</sst>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name val="Calibri"/>
      <family val="2"/>
      <scheme val="minor"/>
    </font>
    <font>
      <b/>
      <sz val="14"/>
      <color theme="5" tint="0.79998168889431442"/>
      <name val="Arial"/>
      <family val="2"/>
    </font>
    <font>
      <b/>
      <sz val="14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5" tint="0.7999816888943144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11" applyBorder="0" applyAlignment="0"/>
    <xf numFmtId="0" fontId="7" fillId="0" borderId="0"/>
  </cellStyleXfs>
  <cellXfs count="141">
    <xf numFmtId="0" fontId="0" fillId="0" borderId="0" xfId="0"/>
    <xf numFmtId="0" fontId="0" fillId="6" borderId="1" xfId="5" applyFont="1" applyBorder="1" applyProtection="1"/>
    <xf numFmtId="0" fontId="1" fillId="11" borderId="1" xfId="4" applyFill="1" applyBorder="1" applyProtection="1"/>
    <xf numFmtId="0" fontId="1" fillId="11" borderId="1" xfId="4" applyFont="1" applyFill="1" applyBorder="1" applyProtection="1"/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quotePrefix="1" applyFill="1" applyBorder="1" applyProtection="1"/>
    <xf numFmtId="0" fontId="8" fillId="0" borderId="0" xfId="11" applyFont="1" applyFill="1" applyBorder="1" applyAlignment="1"/>
    <xf numFmtId="0" fontId="8" fillId="0" borderId="0" xfId="11" applyFont="1" applyFill="1" applyBorder="1" applyAlignment="1">
      <alignment wrapText="1"/>
    </xf>
    <xf numFmtId="0" fontId="0" fillId="0" borderId="0" xfId="0" quotePrefix="1" applyFill="1" applyProtection="1"/>
    <xf numFmtId="0" fontId="0" fillId="0" borderId="29" xfId="0" applyBorder="1"/>
    <xf numFmtId="0" fontId="0" fillId="0" borderId="28" xfId="0" applyFill="1" applyBorder="1" applyProtection="1"/>
    <xf numFmtId="0" fontId="0" fillId="0" borderId="29" xfId="0" applyFill="1" applyBorder="1" applyProtection="1"/>
    <xf numFmtId="0" fontId="9" fillId="0" borderId="0" xfId="0" applyFont="1" applyFill="1" applyProtection="1"/>
    <xf numFmtId="0" fontId="1" fillId="6" borderId="1" xfId="5" applyBorder="1" applyAlignment="1" applyProtection="1">
      <alignment horizontal="center"/>
      <protection locked="0"/>
    </xf>
    <xf numFmtId="0" fontId="1" fillId="11" borderId="1" xfId="4" applyFill="1" applyBorder="1" applyProtection="1">
      <protection locked="0"/>
    </xf>
    <xf numFmtId="0" fontId="1" fillId="11" borderId="1" xfId="4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2" fillId="11" borderId="1" xfId="4" applyFont="1" applyFill="1" applyBorder="1" applyAlignment="1" applyProtection="1">
      <alignment horizontal="center"/>
      <protection locked="0"/>
    </xf>
    <xf numFmtId="0" fontId="12" fillId="11" borderId="10" xfId="4" applyFont="1" applyFill="1" applyBorder="1" applyAlignment="1" applyProtection="1">
      <alignment horizontal="center"/>
      <protection locked="0"/>
    </xf>
    <xf numFmtId="0" fontId="1" fillId="6" borderId="1" xfId="5" applyBorder="1" applyProtection="1">
      <protection locked="0"/>
    </xf>
    <xf numFmtId="0" fontId="1" fillId="6" borderId="1" xfId="5" applyBorder="1" applyProtection="1"/>
    <xf numFmtId="0" fontId="0" fillId="0" borderId="0" xfId="0" applyProtection="1">
      <protection locked="0"/>
    </xf>
    <xf numFmtId="0" fontId="1" fillId="3" borderId="12" xfId="2" applyBorder="1" applyAlignment="1" applyProtection="1">
      <alignment horizontal="left"/>
      <protection locked="0"/>
    </xf>
    <xf numFmtId="0" fontId="1" fillId="3" borderId="12" xfId="2" applyBorder="1" applyAlignment="1" applyProtection="1">
      <protection locked="0"/>
    </xf>
    <xf numFmtId="0" fontId="1" fillId="3" borderId="15" xfId="2" applyBorder="1" applyAlignment="1" applyProtection="1">
      <protection locked="0"/>
    </xf>
    <xf numFmtId="0" fontId="1" fillId="3" borderId="3" xfId="2" applyBorder="1" applyAlignment="1" applyProtection="1">
      <alignment horizontal="left"/>
      <protection locked="0"/>
    </xf>
    <xf numFmtId="0" fontId="1" fillId="3" borderId="3" xfId="2" applyBorder="1" applyAlignment="1" applyProtection="1">
      <protection locked="0"/>
    </xf>
    <xf numFmtId="0" fontId="1" fillId="3" borderId="4" xfId="2" applyBorder="1" applyAlignment="1" applyProtection="1">
      <protection locked="0"/>
    </xf>
    <xf numFmtId="0" fontId="1" fillId="3" borderId="1" xfId="2" applyBorder="1" applyProtection="1">
      <protection locked="0"/>
    </xf>
    <xf numFmtId="0" fontId="1" fillId="3" borderId="2" xfId="2" applyBorder="1" applyAlignment="1" applyProtection="1">
      <protection locked="0"/>
    </xf>
    <xf numFmtId="0" fontId="0" fillId="3" borderId="3" xfId="2" applyFont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" fillId="3" borderId="13" xfId="2" applyBorder="1" applyAlignment="1" applyProtection="1">
      <protection locked="0"/>
    </xf>
    <xf numFmtId="0" fontId="1" fillId="3" borderId="8" xfId="2" applyBorder="1" applyAlignment="1" applyProtection="1">
      <protection locked="0"/>
    </xf>
    <xf numFmtId="0" fontId="9" fillId="8" borderId="1" xfId="7" applyFont="1" applyBorder="1" applyAlignment="1" applyProtection="1">
      <alignment horizontal="left" vertical="center" wrapText="1"/>
      <protection locked="0"/>
    </xf>
    <xf numFmtId="0" fontId="1" fillId="3" borderId="1" xfId="2" applyBorder="1" applyAlignment="1" applyProtection="1"/>
    <xf numFmtId="0" fontId="9" fillId="3" borderId="1" xfId="2" applyFont="1" applyBorder="1" applyAlignment="1" applyProtection="1"/>
    <xf numFmtId="0" fontId="1" fillId="6" borderId="1" xfId="5" applyBorder="1" applyProtection="1">
      <protection locked="0"/>
    </xf>
    <xf numFmtId="0" fontId="1" fillId="11" borderId="2" xfId="4" applyFont="1" applyFill="1" applyBorder="1" applyProtection="1"/>
    <xf numFmtId="0" fontId="1" fillId="11" borderId="4" xfId="4" applyFont="1" applyFill="1" applyBorder="1" applyProtection="1"/>
    <xf numFmtId="0" fontId="1" fillId="11" borderId="11" xfId="4" applyFont="1" applyFill="1" applyBorder="1" applyAlignment="1" applyProtection="1">
      <alignment horizontal="right"/>
    </xf>
    <xf numFmtId="0" fontId="0" fillId="11" borderId="10" xfId="0" applyFill="1" applyBorder="1" applyAlignment="1" applyProtection="1">
      <alignment horizontal="center" wrapText="1"/>
    </xf>
    <xf numFmtId="0" fontId="1" fillId="11" borderId="1" xfId="4" applyFont="1" applyFill="1" applyBorder="1" applyAlignment="1" applyProtection="1">
      <alignment horizontal="right"/>
    </xf>
    <xf numFmtId="0" fontId="2" fillId="11" borderId="1" xfId="4" applyFont="1" applyFill="1" applyBorder="1" applyAlignment="1" applyProtection="1">
      <alignment horizontal="right"/>
    </xf>
    <xf numFmtId="0" fontId="2" fillId="6" borderId="1" xfId="5" applyFont="1" applyBorder="1" applyAlignment="1" applyProtection="1">
      <alignment horizontal="right"/>
    </xf>
    <xf numFmtId="0" fontId="2" fillId="6" borderId="1" xfId="5" applyFont="1" applyBorder="1" applyAlignment="1" applyProtection="1">
      <alignment horizontal="right" indent="1"/>
    </xf>
    <xf numFmtId="0" fontId="2" fillId="11" borderId="11" xfId="4" applyFont="1" applyFill="1" applyBorder="1" applyAlignment="1" applyProtection="1">
      <alignment horizontal="right"/>
    </xf>
    <xf numFmtId="0" fontId="1" fillId="3" borderId="0" xfId="2" applyBorder="1" applyAlignment="1" applyProtection="1">
      <alignment wrapText="1"/>
    </xf>
    <xf numFmtId="0" fontId="1" fillId="3" borderId="13" xfId="2" applyBorder="1" applyAlignment="1" applyProtection="1">
      <alignment horizontal="left"/>
      <protection locked="0"/>
    </xf>
    <xf numFmtId="0" fontId="1" fillId="11" borderId="3" xfId="4" applyFont="1" applyFill="1" applyBorder="1" applyProtection="1"/>
    <xf numFmtId="0" fontId="13" fillId="12" borderId="1" xfId="3" applyFont="1" applyFill="1" applyBorder="1" applyAlignment="1" applyProtection="1">
      <alignment horizontal="center" vertical="center" wrapText="1"/>
      <protection locked="0"/>
    </xf>
    <xf numFmtId="0" fontId="14" fillId="12" borderId="10" xfId="3" applyFont="1" applyFill="1" applyBorder="1" applyAlignment="1" applyProtection="1">
      <alignment horizontal="center" vertical="center" wrapText="1"/>
      <protection locked="0"/>
    </xf>
    <xf numFmtId="0" fontId="1" fillId="12" borderId="2" xfId="4" applyFont="1" applyFill="1" applyBorder="1" applyProtection="1"/>
    <xf numFmtId="0" fontId="1" fillId="12" borderId="4" xfId="4" applyFont="1" applyFill="1" applyBorder="1" applyProtection="1"/>
    <xf numFmtId="0" fontId="1" fillId="12" borderId="2" xfId="4" applyFont="1" applyFill="1" applyBorder="1" applyAlignment="1" applyProtection="1">
      <alignment horizontal="right"/>
      <protection locked="0"/>
    </xf>
    <xf numFmtId="0" fontId="1" fillId="12" borderId="3" xfId="4" applyFont="1" applyFill="1" applyBorder="1" applyAlignment="1" applyProtection="1">
      <alignment horizontal="right"/>
      <protection locked="0"/>
    </xf>
    <xf numFmtId="0" fontId="1" fillId="12" borderId="4" xfId="4" applyFont="1" applyFill="1" applyBorder="1" applyAlignment="1" applyProtection="1">
      <alignment horizontal="right"/>
      <protection locked="0"/>
    </xf>
    <xf numFmtId="0" fontId="1" fillId="12" borderId="0" xfId="4" applyFont="1" applyFill="1" applyBorder="1" applyProtection="1"/>
    <xf numFmtId="0" fontId="1" fillId="12" borderId="8" xfId="4" applyFont="1" applyFill="1" applyBorder="1" applyProtection="1"/>
    <xf numFmtId="0" fontId="14" fillId="12" borderId="15" xfId="3" applyFont="1" applyFill="1" applyBorder="1" applyAlignment="1" applyProtection="1">
      <alignment horizontal="center" vertical="center" wrapText="1"/>
      <protection locked="0"/>
    </xf>
    <xf numFmtId="0" fontId="17" fillId="12" borderId="4" xfId="3" applyFont="1" applyFill="1" applyBorder="1" applyAlignment="1" applyProtection="1">
      <alignment horizontal="center" vertical="center" wrapText="1"/>
      <protection locked="0"/>
    </xf>
    <xf numFmtId="0" fontId="13" fillId="12" borderId="2" xfId="3" applyFont="1" applyFill="1" applyBorder="1" applyAlignment="1" applyProtection="1">
      <alignment horizontal="center" vertical="center" wrapText="1"/>
      <protection locked="0"/>
    </xf>
    <xf numFmtId="0" fontId="15" fillId="12" borderId="2" xfId="3" applyFont="1" applyFill="1" applyBorder="1" applyAlignment="1" applyProtection="1">
      <alignment horizontal="left" vertical="center" wrapText="1"/>
      <protection locked="0"/>
    </xf>
    <xf numFmtId="0" fontId="6" fillId="12" borderId="4" xfId="3" applyFont="1" applyFill="1" applyBorder="1" applyAlignment="1" applyProtection="1">
      <alignment horizontal="center" vertical="center" wrapText="1"/>
      <protection locked="0"/>
    </xf>
    <xf numFmtId="0" fontId="6" fillId="12" borderId="1" xfId="3" applyFont="1" applyFill="1" applyBorder="1" applyAlignment="1" applyProtection="1">
      <alignment horizontal="center" vertical="center" wrapText="1"/>
      <protection locked="0"/>
    </xf>
    <xf numFmtId="0" fontId="1" fillId="3" borderId="7" xfId="2" applyBorder="1" applyAlignment="1" applyProtection="1">
      <alignment horizontal="left"/>
      <protection locked="0"/>
    </xf>
    <xf numFmtId="0" fontId="2" fillId="12" borderId="10" xfId="4" applyFont="1" applyFill="1" applyBorder="1" applyAlignment="1" applyProtection="1">
      <alignment horizontal="left" vertical="center" wrapText="1"/>
      <protection locked="0"/>
    </xf>
    <xf numFmtId="0" fontId="0" fillId="11" borderId="10" xfId="0" applyFill="1" applyBorder="1" applyAlignment="1" applyProtection="1">
      <alignment horizontal="left" wrapText="1"/>
    </xf>
    <xf numFmtId="164" fontId="1" fillId="8" borderId="11" xfId="7" applyNumberFormat="1" applyBorder="1" applyAlignment="1" applyProtection="1">
      <alignment horizontal="center" vertical="center" wrapText="1"/>
      <protection locked="0"/>
    </xf>
    <xf numFmtId="164" fontId="1" fillId="8" borderId="12" xfId="7" applyNumberFormat="1" applyBorder="1" applyAlignment="1" applyProtection="1">
      <alignment horizontal="center" vertical="center" wrapText="1"/>
      <protection locked="0"/>
    </xf>
    <xf numFmtId="164" fontId="1" fillId="8" borderId="15" xfId="7" applyNumberFormat="1" applyBorder="1" applyAlignment="1" applyProtection="1">
      <alignment horizontal="center" vertical="center" wrapText="1"/>
      <protection locked="0"/>
    </xf>
    <xf numFmtId="0" fontId="1" fillId="11" borderId="2" xfId="4" applyFill="1" applyBorder="1" applyProtection="1"/>
    <xf numFmtId="0" fontId="1" fillId="11" borderId="3" xfId="4" applyFill="1" applyBorder="1" applyProtection="1"/>
    <xf numFmtId="0" fontId="1" fillId="11" borderId="4" xfId="4" applyFill="1" applyBorder="1" applyProtection="1"/>
    <xf numFmtId="0" fontId="1" fillId="6" borderId="1" xfId="5" applyBorder="1" applyAlignment="1" applyProtection="1">
      <alignment horizontal="center" vertical="center" wrapText="1"/>
    </xf>
    <xf numFmtId="0" fontId="1" fillId="6" borderId="2" xfId="5" applyBorder="1" applyAlignment="1" applyProtection="1">
      <alignment horizontal="right"/>
    </xf>
    <xf numFmtId="0" fontId="1" fillId="6" borderId="3" xfId="5" applyBorder="1" applyAlignment="1" applyProtection="1">
      <alignment horizontal="right"/>
    </xf>
    <xf numFmtId="0" fontId="1" fillId="6" borderId="4" xfId="5" applyBorder="1" applyAlignment="1" applyProtection="1">
      <alignment horizontal="right"/>
    </xf>
    <xf numFmtId="0" fontId="1" fillId="6" borderId="2" xfId="5" applyBorder="1" applyAlignment="1" applyProtection="1">
      <alignment horizontal="center" vertical="center" wrapText="1"/>
    </xf>
    <xf numFmtId="0" fontId="1" fillId="6" borderId="4" xfId="5" applyBorder="1" applyAlignment="1" applyProtection="1">
      <alignment horizontal="center" vertical="center" wrapText="1"/>
    </xf>
    <xf numFmtId="0" fontId="0" fillId="11" borderId="5" xfId="4" applyFont="1" applyFill="1" applyBorder="1" applyAlignment="1" applyProtection="1">
      <alignment horizontal="center" vertical="center" wrapText="1"/>
    </xf>
    <xf numFmtId="0" fontId="1" fillId="11" borderId="6" xfId="4" applyFill="1" applyBorder="1" applyProtection="1"/>
    <xf numFmtId="0" fontId="1" fillId="11" borderId="10" xfId="4" applyFill="1" applyBorder="1" applyProtection="1"/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22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3" xfId="0" applyBorder="1" applyProtection="1">
      <protection locked="0"/>
    </xf>
    <xf numFmtId="0" fontId="5" fillId="2" borderId="24" xfId="1" applyFont="1" applyBorder="1" applyAlignment="1" applyProtection="1">
      <alignment horizontal="center" vertical="center" wrapText="1"/>
      <protection locked="0"/>
    </xf>
    <xf numFmtId="0" fontId="5" fillId="2" borderId="17" xfId="1" applyFont="1" applyBorder="1" applyProtection="1">
      <protection locked="0"/>
    </xf>
    <xf numFmtId="0" fontId="5" fillId="2" borderId="18" xfId="1" applyFont="1" applyBorder="1" applyProtection="1">
      <protection locked="0"/>
    </xf>
    <xf numFmtId="0" fontId="1" fillId="3" borderId="1" xfId="2" applyBorder="1" applyAlignment="1" applyProtection="1">
      <alignment vertical="top"/>
    </xf>
    <xf numFmtId="0" fontId="1" fillId="3" borderId="1" xfId="2" applyBorder="1" applyProtection="1"/>
    <xf numFmtId="0" fontId="5" fillId="4" borderId="5" xfId="3" applyFont="1" applyBorder="1" applyAlignment="1" applyProtection="1">
      <alignment horizontal="center" vertical="center" wrapText="1"/>
      <protection locked="0"/>
    </xf>
    <xf numFmtId="0" fontId="5" fillId="4" borderId="6" xfId="3" applyFont="1" applyBorder="1" applyAlignment="1" applyProtection="1">
      <alignment horizontal="center" vertical="center" wrapText="1"/>
      <protection locked="0"/>
    </xf>
    <xf numFmtId="0" fontId="5" fillId="4" borderId="10" xfId="3" applyFont="1" applyBorder="1" applyAlignment="1" applyProtection="1">
      <alignment horizontal="center" vertical="center" wrapText="1"/>
      <protection locked="0"/>
    </xf>
    <xf numFmtId="0" fontId="1" fillId="12" borderId="2" xfId="4" applyFont="1" applyFill="1" applyBorder="1" applyProtection="1"/>
    <xf numFmtId="0" fontId="1" fillId="12" borderId="3" xfId="4" applyFont="1" applyFill="1" applyBorder="1" applyProtection="1"/>
    <xf numFmtId="0" fontId="2" fillId="12" borderId="2" xfId="4" applyFont="1" applyFill="1" applyBorder="1" applyAlignment="1" applyProtection="1">
      <alignment horizontal="left" vertical="center"/>
      <protection locked="0"/>
    </xf>
    <xf numFmtId="0" fontId="2" fillId="12" borderId="3" xfId="4" applyFont="1" applyFill="1" applyBorder="1" applyAlignment="1" applyProtection="1">
      <alignment horizontal="left" vertical="center"/>
      <protection locked="0"/>
    </xf>
    <xf numFmtId="0" fontId="2" fillId="12" borderId="4" xfId="4" applyFont="1" applyFill="1" applyBorder="1" applyAlignment="1" applyProtection="1">
      <alignment horizontal="left" vertical="center"/>
      <protection locked="0"/>
    </xf>
    <xf numFmtId="0" fontId="2" fillId="11" borderId="11" xfId="4" applyFont="1" applyFill="1" applyBorder="1" applyAlignment="1" applyProtection="1">
      <alignment horizontal="left" vertical="center"/>
      <protection locked="0"/>
    </xf>
    <xf numFmtId="0" fontId="2" fillId="11" borderId="14" xfId="4" applyFont="1" applyFill="1" applyBorder="1" applyAlignment="1" applyProtection="1">
      <alignment horizontal="left" vertical="center"/>
      <protection locked="0"/>
    </xf>
    <xf numFmtId="0" fontId="0" fillId="6" borderId="1" xfId="5" applyFont="1" applyBorder="1" applyAlignment="1" applyProtection="1">
      <alignment horizontal="center" vertical="center" wrapText="1"/>
    </xf>
    <xf numFmtId="0" fontId="1" fillId="6" borderId="1" xfId="5" applyBorder="1" applyProtection="1"/>
    <xf numFmtId="0" fontId="16" fillId="12" borderId="1" xfId="3" applyFont="1" applyFill="1" applyBorder="1" applyAlignment="1" applyProtection="1">
      <alignment horizontal="left" vertical="top" wrapText="1"/>
      <protection locked="0"/>
    </xf>
    <xf numFmtId="0" fontId="16" fillId="12" borderId="10" xfId="3" applyFont="1" applyFill="1" applyBorder="1" applyAlignment="1" applyProtection="1">
      <alignment horizontal="left" vertical="top" wrapText="1"/>
      <protection locked="0"/>
    </xf>
    <xf numFmtId="2" fontId="9" fillId="10" borderId="5" xfId="9" applyNumberFormat="1" applyFont="1" applyBorder="1" applyAlignment="1" applyProtection="1">
      <alignment horizontal="left" vertical="top" wrapText="1"/>
      <protection locked="0"/>
    </xf>
    <xf numFmtId="2" fontId="9" fillId="10" borderId="6" xfId="9" applyNumberFormat="1" applyFont="1" applyBorder="1" applyAlignment="1" applyProtection="1">
      <alignment horizontal="left" vertical="top" wrapText="1"/>
      <protection locked="0"/>
    </xf>
    <xf numFmtId="2" fontId="9" fillId="10" borderId="10" xfId="9" applyNumberFormat="1" applyFont="1" applyBorder="1" applyAlignment="1" applyProtection="1">
      <alignment horizontal="left" vertical="top" wrapText="1"/>
      <protection locked="0"/>
    </xf>
    <xf numFmtId="2" fontId="1" fillId="10" borderId="7" xfId="9" applyNumberFormat="1" applyBorder="1" applyAlignment="1" applyProtection="1">
      <alignment horizontal="center" vertical="top" wrapText="1"/>
      <protection locked="0"/>
    </xf>
    <xf numFmtId="2" fontId="1" fillId="10" borderId="13" xfId="9" applyNumberFormat="1" applyBorder="1" applyAlignment="1" applyProtection="1">
      <alignment horizontal="center" vertical="top" wrapText="1"/>
      <protection locked="0"/>
    </xf>
    <xf numFmtId="2" fontId="1" fillId="10" borderId="8" xfId="9" applyNumberFormat="1" applyBorder="1" applyAlignment="1" applyProtection="1">
      <alignment horizontal="center" vertical="top" wrapText="1"/>
      <protection locked="0"/>
    </xf>
    <xf numFmtId="2" fontId="1" fillId="10" borderId="9" xfId="9" applyNumberFormat="1" applyBorder="1" applyAlignment="1" applyProtection="1">
      <alignment horizontal="center" vertical="top" wrapText="1"/>
      <protection locked="0"/>
    </xf>
    <xf numFmtId="2" fontId="1" fillId="10" borderId="0" xfId="9" applyNumberFormat="1" applyBorder="1" applyAlignment="1" applyProtection="1">
      <alignment horizontal="center" vertical="top" wrapText="1"/>
      <protection locked="0"/>
    </xf>
    <xf numFmtId="2" fontId="1" fillId="10" borderId="14" xfId="9" applyNumberFormat="1" applyBorder="1" applyAlignment="1" applyProtection="1">
      <alignment horizontal="center" vertical="top" wrapText="1"/>
      <protection locked="0"/>
    </xf>
    <xf numFmtId="2" fontId="1" fillId="10" borderId="11" xfId="9" applyNumberFormat="1" applyBorder="1" applyAlignment="1" applyProtection="1">
      <alignment horizontal="center" vertical="top" wrapText="1"/>
      <protection locked="0"/>
    </xf>
    <xf numFmtId="2" fontId="1" fillId="10" borderId="12" xfId="9" applyNumberFormat="1" applyBorder="1" applyAlignment="1" applyProtection="1">
      <alignment horizontal="center" vertical="top" wrapText="1"/>
      <protection locked="0"/>
    </xf>
    <xf numFmtId="2" fontId="1" fillId="10" borderId="15" xfId="9" applyNumberFormat="1" applyBorder="1" applyAlignment="1" applyProtection="1">
      <alignment horizontal="center" vertical="top" wrapText="1"/>
      <protection locked="0"/>
    </xf>
    <xf numFmtId="164" fontId="1" fillId="8" borderId="2" xfId="7" applyNumberFormat="1" applyBorder="1" applyAlignment="1" applyProtection="1">
      <alignment horizontal="center" vertical="center" wrapText="1"/>
      <protection locked="0"/>
    </xf>
    <xf numFmtId="164" fontId="1" fillId="8" borderId="3" xfId="7" applyNumberFormat="1" applyBorder="1" applyAlignment="1" applyProtection="1">
      <alignment horizontal="center" vertical="center" wrapText="1"/>
      <protection locked="0"/>
    </xf>
    <xf numFmtId="164" fontId="1" fillId="8" borderId="4" xfId="7" applyNumberFormat="1" applyBorder="1" applyAlignment="1" applyProtection="1">
      <alignment horizontal="center" vertical="center" wrapText="1"/>
      <protection locked="0"/>
    </xf>
    <xf numFmtId="2" fontId="9" fillId="10" borderId="30" xfId="9" applyNumberFormat="1" applyFont="1" applyBorder="1" applyAlignment="1" applyProtection="1">
      <alignment horizontal="left" vertical="top" wrapText="1"/>
      <protection locked="0"/>
    </xf>
    <xf numFmtId="0" fontId="5" fillId="7" borderId="16" xfId="6" applyFont="1" applyBorder="1" applyAlignment="1" applyProtection="1">
      <alignment horizontal="center" vertical="center" wrapText="1"/>
      <protection locked="0"/>
    </xf>
    <xf numFmtId="0" fontId="5" fillId="7" borderId="17" xfId="6" applyFont="1" applyBorder="1" applyAlignment="1" applyProtection="1">
      <alignment horizontal="center" vertical="center" wrapText="1"/>
      <protection locked="0"/>
    </xf>
    <xf numFmtId="0" fontId="5" fillId="7" borderId="18" xfId="6" applyFont="1" applyBorder="1" applyAlignment="1" applyProtection="1">
      <alignment horizontal="center" vertical="center" wrapText="1"/>
      <protection locked="0"/>
    </xf>
    <xf numFmtId="0" fontId="5" fillId="9" borderId="31" xfId="8" applyFont="1" applyBorder="1" applyAlignment="1" applyProtection="1">
      <alignment horizontal="center" vertical="center" wrapText="1"/>
      <protection locked="0"/>
    </xf>
    <xf numFmtId="0" fontId="5" fillId="9" borderId="13" xfId="8" applyFont="1" applyBorder="1" applyAlignment="1" applyProtection="1">
      <alignment horizontal="center" vertical="center" wrapText="1"/>
      <protection locked="0"/>
    </xf>
    <xf numFmtId="0" fontId="5" fillId="9" borderId="32" xfId="8" applyFont="1" applyBorder="1" applyAlignment="1" applyProtection="1">
      <alignment horizontal="center" vertical="center" wrapText="1"/>
      <protection locked="0"/>
    </xf>
    <xf numFmtId="164" fontId="1" fillId="8" borderId="19" xfId="7" applyNumberFormat="1" applyBorder="1" applyAlignment="1" applyProtection="1">
      <alignment horizontal="center" vertical="center" wrapText="1"/>
      <protection locked="0"/>
    </xf>
    <xf numFmtId="164" fontId="1" fillId="8" borderId="20" xfId="7" applyNumberFormat="1" applyBorder="1" applyAlignment="1" applyProtection="1">
      <alignment horizontal="center" vertical="center" wrapText="1"/>
      <protection locked="0"/>
    </xf>
    <xf numFmtId="164" fontId="1" fillId="8" borderId="21" xfId="7" applyNumberFormat="1" applyBorder="1" applyAlignment="1" applyProtection="1">
      <alignment horizontal="center" vertical="center" wrapText="1"/>
      <protection locked="0"/>
    </xf>
    <xf numFmtId="0" fontId="1" fillId="11" borderId="1" xfId="4" applyFill="1" applyBorder="1" applyAlignment="1" applyProtection="1">
      <alignment wrapText="1"/>
    </xf>
  </cellXfs>
  <cellStyles count="12">
    <cellStyle name="20 % - Accent1" xfId="2" builtinId="30"/>
    <cellStyle name="20 % - Accent2" xfId="4" builtinId="34"/>
    <cellStyle name="20 % - Accent3" xfId="5" builtinId="38"/>
    <cellStyle name="20 % - Accent4" xfId="7" builtinId="42"/>
    <cellStyle name="20 % - Accent6" xfId="9" builtinId="50"/>
    <cellStyle name="Accent1" xfId="1" builtinId="29"/>
    <cellStyle name="Accent2" xfId="3" builtinId="33"/>
    <cellStyle name="Accent4" xfId="6" builtinId="41"/>
    <cellStyle name="Accent6" xfId="8" builtinId="49"/>
    <cellStyle name="Normal" xfId="0" builtinId="0"/>
    <cellStyle name="Normal_Feuil3" xfId="11" xr:uid="{00000000-0005-0000-0000-00000B000000}"/>
    <cellStyle name="Style 1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50401_DiAs/AHA_19/subventions/2021/Accueil%20de%20jour/MA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50001_DFA/AffairesGenerales_01/Juridique/Code%20action%20sociale%20et%20sant&#233;/Phase%202/GTRASH/Rapports/MaisonAccue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</sheetNames>
    <sheetDataSet>
      <sheetData sheetId="0" refreshError="1"/>
      <sheetData sheetId="1" refreshError="1">
        <row r="1">
          <cell r="A1" t="str">
            <v>NNE</v>
          </cell>
          <cell r="B1" t="str">
            <v>Dénomination</v>
          </cell>
          <cell r="C1" t="str">
            <v>Privé ou public</v>
          </cell>
          <cell r="D1" t="str">
            <v>Adresse SS</v>
          </cell>
          <cell r="E1" t="str">
            <v>N°</v>
          </cell>
          <cell r="F1" t="str">
            <v>CP</v>
          </cell>
          <cell r="G1" t="str">
            <v>Ville</v>
          </cell>
          <cell r="H1" t="str">
            <v>Siege activité</v>
          </cell>
          <cell r="I1" t="str">
            <v>N°</v>
          </cell>
          <cell r="J1" t="str">
            <v>CP</v>
          </cell>
          <cell r="K1" t="str">
            <v>Ville</v>
          </cell>
          <cell r="L1" t="str">
            <v>Email</v>
          </cell>
          <cell r="M1" t="str">
            <v>FAX</v>
          </cell>
          <cell r="N1" t="str">
            <v>Personne de contact</v>
          </cell>
          <cell r="O1" t="str">
            <v>Fédération</v>
          </cell>
        </row>
        <row r="2">
          <cell r="A2">
            <v>418658928</v>
          </cell>
          <cell r="B2" t="str">
            <v>Accueil et vie</v>
          </cell>
          <cell r="C2" t="str">
            <v>Privé</v>
          </cell>
          <cell r="D2" t="str">
            <v>rue Jules Escoyez</v>
          </cell>
          <cell r="E2">
            <v>28</v>
          </cell>
          <cell r="F2">
            <v>7331</v>
          </cell>
          <cell r="G2" t="str">
            <v>Baudour</v>
          </cell>
          <cell r="H2" t="str">
            <v>rue Jules Escoyez</v>
          </cell>
          <cell r="I2">
            <v>28</v>
          </cell>
          <cell r="J2">
            <v>7331</v>
          </cell>
          <cell r="K2" t="str">
            <v>Baudour</v>
          </cell>
          <cell r="L2" t="str">
            <v>kangourou_baudour@msn.com</v>
          </cell>
          <cell r="M2" t="str">
            <v>+3265644317</v>
          </cell>
          <cell r="N2" t="str">
            <v>Nadine FOUCART</v>
          </cell>
          <cell r="O2" t="str">
            <v>AMA</v>
          </cell>
        </row>
        <row r="3">
          <cell r="A3">
            <v>414474961</v>
          </cell>
          <cell r="B3" t="str">
            <v>Accueil Famenne</v>
          </cell>
          <cell r="C3" t="str">
            <v>Privé</v>
          </cell>
          <cell r="D3" t="str">
            <v>rue d'Austerlitz</v>
          </cell>
          <cell r="E3">
            <v>56</v>
          </cell>
          <cell r="F3">
            <v>5580</v>
          </cell>
          <cell r="G3" t="str">
            <v>Rochefort</v>
          </cell>
          <cell r="H3" t="str">
            <v>rue d'Austerlitz</v>
          </cell>
          <cell r="I3">
            <v>56</v>
          </cell>
          <cell r="J3">
            <v>5580</v>
          </cell>
          <cell r="K3" t="str">
            <v>Rochefort</v>
          </cell>
          <cell r="L3" t="str">
            <v>maisondaccueil@accueil-famenne.be</v>
          </cell>
          <cell r="M3" t="str">
            <v>+3284223230</v>
          </cell>
          <cell r="N3" t="str">
            <v>Myriam TIXHON</v>
          </cell>
          <cell r="O3" t="str">
            <v>AMA</v>
          </cell>
        </row>
        <row r="4">
          <cell r="A4">
            <v>407997242</v>
          </cell>
          <cell r="B4" t="str">
            <v>Aide belge aux Personnes déplacées "Maison d'accueil Dominique Pire"</v>
          </cell>
          <cell r="C4" t="str">
            <v>Privé</v>
          </cell>
          <cell r="D4" t="str">
            <v>rue du Marché</v>
          </cell>
          <cell r="E4">
            <v>33</v>
          </cell>
          <cell r="F4">
            <v>4500</v>
          </cell>
          <cell r="G4" t="str">
            <v>Huy</v>
          </cell>
          <cell r="H4" t="str">
            <v>rue Père Damien</v>
          </cell>
          <cell r="I4">
            <v>14</v>
          </cell>
          <cell r="J4">
            <v>7090</v>
          </cell>
          <cell r="K4" t="str">
            <v>Braine-le-Comte</v>
          </cell>
          <cell r="L4" t="str">
            <v>aidepersdepl.huy@skynet.be</v>
          </cell>
          <cell r="N4" t="str">
            <v>Patrick VERHOOST</v>
          </cell>
          <cell r="O4" t="str">
            <v>-</v>
          </cell>
        </row>
        <row r="5">
          <cell r="A5">
            <v>415047954</v>
          </cell>
          <cell r="B5" t="str">
            <v>Association chrétienne des institutions sociales et de santé - Maison d'accueil "Oasis"</v>
          </cell>
          <cell r="C5" t="str">
            <v>Privé</v>
          </cell>
          <cell r="D5" t="str">
            <v>av. de la Pairelle</v>
          </cell>
          <cell r="E5" t="str">
            <v>33-34</v>
          </cell>
          <cell r="F5">
            <v>5000</v>
          </cell>
          <cell r="G5" t="str">
            <v>NAMUR</v>
          </cell>
          <cell r="H5" t="str">
            <v>place Saint-Martin</v>
          </cell>
          <cell r="I5">
            <v>12</v>
          </cell>
          <cell r="J5">
            <v>7784</v>
          </cell>
          <cell r="K5" t="str">
            <v>Bas-Warneton (Comines)</v>
          </cell>
          <cell r="L5" t="str">
            <v>anne.verhaeghe@acis-group.org</v>
          </cell>
          <cell r="M5" t="str">
            <v xml:space="preserve">+3256559437 </v>
          </cell>
          <cell r="N5" t="str">
            <v>Anne Lucie VERHAEGHE</v>
          </cell>
          <cell r="O5" t="str">
            <v>AMA</v>
          </cell>
        </row>
        <row r="6">
          <cell r="A6">
            <v>429412763</v>
          </cell>
          <cell r="B6" t="str">
            <v>Aux chênes de Mambré (Maison d'accueil)</v>
          </cell>
          <cell r="C6" t="str">
            <v>Privé</v>
          </cell>
          <cell r="D6" t="str">
            <v>rue Albert</v>
          </cell>
          <cell r="E6">
            <v>33</v>
          </cell>
          <cell r="F6">
            <v>7540</v>
          </cell>
          <cell r="G6" t="str">
            <v>Kain</v>
          </cell>
          <cell r="H6" t="str">
            <v>rue Albert</v>
          </cell>
          <cell r="I6">
            <v>33</v>
          </cell>
          <cell r="J6">
            <v>7540</v>
          </cell>
          <cell r="K6" t="str">
            <v>Kain</v>
          </cell>
          <cell r="L6" t="str">
            <v>philippedermaux@gmail.com</v>
          </cell>
          <cell r="M6" t="str">
            <v>+3269841559</v>
          </cell>
          <cell r="N6" t="str">
            <v>Philippe DERMAUX</v>
          </cell>
          <cell r="O6" t="str">
            <v>ARCA</v>
          </cell>
        </row>
        <row r="7">
          <cell r="A7">
            <v>212358536</v>
          </cell>
          <cell r="B7" t="str">
            <v xml:space="preserve">C.P.A.S. de Charleroi "Hôtel social" </v>
          </cell>
          <cell r="C7" t="str">
            <v>Public</v>
          </cell>
          <cell r="D7" t="str">
            <v>bld. Joseph II</v>
          </cell>
          <cell r="E7">
            <v>13</v>
          </cell>
          <cell r="F7">
            <v>6000</v>
          </cell>
          <cell r="G7" t="str">
            <v>CHARLEROI</v>
          </cell>
          <cell r="H7" t="str">
            <v>rue du Ravin</v>
          </cell>
          <cell r="I7">
            <v>46</v>
          </cell>
          <cell r="J7">
            <v>6042</v>
          </cell>
          <cell r="K7" t="str">
            <v>Lodelinsart</v>
          </cell>
          <cell r="L7" t="str">
            <v>Bayotjoel@cpascharleroi.be</v>
          </cell>
          <cell r="M7" t="str">
            <v>+3271325216</v>
          </cell>
          <cell r="N7" t="str">
            <v>Joêl BAYOT</v>
          </cell>
          <cell r="O7" t="str">
            <v>UVCW</v>
          </cell>
        </row>
        <row r="8">
          <cell r="A8">
            <v>207889113</v>
          </cell>
          <cell r="B8" t="str">
            <v>C.P.A.S. de Mons (Maison d'accueil)</v>
          </cell>
          <cell r="C8" t="str">
            <v>Public</v>
          </cell>
          <cell r="D8" t="str">
            <v>rue de Bouzanton</v>
          </cell>
          <cell r="E8">
            <v>1</v>
          </cell>
          <cell r="F8">
            <v>7000</v>
          </cell>
          <cell r="G8" t="str">
            <v>Mons</v>
          </cell>
          <cell r="H8" t="str">
            <v>rue de Bouzanton</v>
          </cell>
          <cell r="I8">
            <v>1</v>
          </cell>
          <cell r="J8">
            <v>7000</v>
          </cell>
          <cell r="K8" t="str">
            <v>Mons</v>
          </cell>
          <cell r="L8" t="str">
            <v>cindy.loop@cpas.mons.be</v>
          </cell>
          <cell r="M8" t="str">
            <v>+3265408429</v>
          </cell>
          <cell r="N8" t="str">
            <v>Cindy LOOP</v>
          </cell>
          <cell r="O8" t="str">
            <v>AMA</v>
          </cell>
        </row>
        <row r="9">
          <cell r="A9">
            <v>211085163</v>
          </cell>
          <cell r="B9" t="str">
            <v>C.P.A.S. de Namur "Les Trieux"</v>
          </cell>
          <cell r="C9" t="str">
            <v>Public</v>
          </cell>
          <cell r="D9" t="str">
            <v>rue de Dave</v>
          </cell>
          <cell r="E9">
            <v>165</v>
          </cell>
          <cell r="F9">
            <v>5100</v>
          </cell>
          <cell r="G9" t="str">
            <v>NAMUR</v>
          </cell>
          <cell r="H9" t="str">
            <v>rue de Bruxelles</v>
          </cell>
          <cell r="I9">
            <v>94</v>
          </cell>
          <cell r="J9">
            <v>5000</v>
          </cell>
          <cell r="K9" t="str">
            <v>Namur</v>
          </cell>
          <cell r="L9" t="str">
            <v>trieux@cpasnamur.be</v>
          </cell>
          <cell r="M9" t="str">
            <v>+3281247089</v>
          </cell>
          <cell r="N9" t="str">
            <v>Renaud CORNIL</v>
          </cell>
          <cell r="O9" t="str">
            <v>AMA</v>
          </cell>
        </row>
        <row r="10">
          <cell r="A10">
            <v>212158992</v>
          </cell>
          <cell r="B10" t="str">
            <v>C.P.A.S. de Péruwelz  "La Traverse"</v>
          </cell>
          <cell r="C10" t="str">
            <v>Public</v>
          </cell>
          <cell r="D10" t="str">
            <v>Rue de Roucourt</v>
          </cell>
          <cell r="E10">
            <v>85</v>
          </cell>
          <cell r="F10">
            <v>7600</v>
          </cell>
          <cell r="G10" t="str">
            <v>PERUWELZ</v>
          </cell>
          <cell r="H10" t="str">
            <v>rue de Sondeville</v>
          </cell>
          <cell r="I10" t="str">
            <v>133-135</v>
          </cell>
          <cell r="J10">
            <v>7600</v>
          </cell>
          <cell r="K10" t="str">
            <v>Péruwelz</v>
          </cell>
          <cell r="L10" t="str">
            <v>Traverse.Peruwelz@publilink.be</v>
          </cell>
          <cell r="M10" t="str">
            <v>+3269779025</v>
          </cell>
          <cell r="N10" t="str">
            <v>Christopher DESMET</v>
          </cell>
          <cell r="O10" t="str">
            <v>ARCA</v>
          </cell>
        </row>
        <row r="11">
          <cell r="A11">
            <v>211104860</v>
          </cell>
          <cell r="B11" t="str">
            <v>C.P.A.S. de Tournai</v>
          </cell>
          <cell r="C11" t="str">
            <v>Public</v>
          </cell>
          <cell r="D11" t="str">
            <v>bld. Lalaing</v>
          </cell>
          <cell r="E11">
            <v>41</v>
          </cell>
          <cell r="F11">
            <v>7500</v>
          </cell>
          <cell r="G11" t="str">
            <v>TOURNAI</v>
          </cell>
          <cell r="H11" t="str">
            <v>rue de la Citadelle</v>
          </cell>
          <cell r="I11">
            <v>118</v>
          </cell>
          <cell r="J11">
            <v>7500</v>
          </cell>
          <cell r="K11" t="str">
            <v>Tournai</v>
          </cell>
          <cell r="L11" t="str">
            <v>ariane.laebens@cpas-tournai.be</v>
          </cell>
          <cell r="N11" t="str">
            <v>Ariane LAEBENS</v>
          </cell>
          <cell r="O11" t="str">
            <v>UVCW</v>
          </cell>
        </row>
        <row r="12">
          <cell r="A12">
            <v>418559057</v>
          </cell>
          <cell r="B12" t="str">
            <v>Collectif contre les violences familiales et l'exclusion</v>
          </cell>
          <cell r="C12" t="str">
            <v>Privé</v>
          </cell>
          <cell r="D12" t="str">
            <v>rue Maghin</v>
          </cell>
          <cell r="E12">
            <v>11</v>
          </cell>
          <cell r="F12">
            <v>4000</v>
          </cell>
          <cell r="G12" t="str">
            <v>Liège</v>
          </cell>
          <cell r="H12" t="str">
            <v>rue Maghin</v>
          </cell>
          <cell r="I12">
            <v>11</v>
          </cell>
          <cell r="J12">
            <v>4000</v>
          </cell>
          <cell r="K12" t="str">
            <v>Liège</v>
          </cell>
          <cell r="L12" t="str">
            <v>annedelepine@cvfe.be</v>
          </cell>
          <cell r="M12" t="str">
            <v>+3242500757</v>
          </cell>
          <cell r="N12" t="str">
            <v>Anne DELÉPINE</v>
          </cell>
          <cell r="O12" t="str">
            <v>AMA</v>
          </cell>
        </row>
        <row r="13">
          <cell r="A13">
            <v>408691385</v>
          </cell>
          <cell r="B13" t="str">
            <v>Communauté Emmaüs</v>
          </cell>
          <cell r="C13" t="str">
            <v>Privé</v>
          </cell>
          <cell r="D13" t="str">
            <v>route de Beaumont</v>
          </cell>
          <cell r="E13">
            <v>344</v>
          </cell>
          <cell r="F13">
            <v>6030</v>
          </cell>
          <cell r="G13" t="str">
            <v>Marchienne-au-Pont</v>
          </cell>
          <cell r="H13" t="str">
            <v>route de Beaumont</v>
          </cell>
          <cell r="I13">
            <v>344</v>
          </cell>
          <cell r="J13">
            <v>6030</v>
          </cell>
          <cell r="K13" t="str">
            <v>Marchienne-au-Pont</v>
          </cell>
          <cell r="L13" t="str">
            <v>asblemmaus@skynet.be</v>
          </cell>
          <cell r="M13" t="str">
            <v>+3271517063</v>
          </cell>
          <cell r="N13" t="str">
            <v>Françoise MALENGREAUX</v>
          </cell>
          <cell r="O13" t="str">
            <v>AMA</v>
          </cell>
        </row>
        <row r="14">
          <cell r="A14">
            <v>416015677</v>
          </cell>
          <cell r="B14" t="str">
            <v>Domaine de Banalbois</v>
          </cell>
          <cell r="C14" t="str">
            <v>Privé</v>
          </cell>
          <cell r="D14" t="str">
            <v>Bras Domaine de Banalbois</v>
          </cell>
          <cell r="E14">
            <v>270</v>
          </cell>
          <cell r="F14">
            <v>6870</v>
          </cell>
          <cell r="G14" t="str">
            <v>Hatrival</v>
          </cell>
          <cell r="H14" t="str">
            <v>Bras Domaine de Banalbois</v>
          </cell>
          <cell r="I14">
            <v>270</v>
          </cell>
          <cell r="J14">
            <v>6870</v>
          </cell>
          <cell r="K14" t="str">
            <v>Hatrival</v>
          </cell>
          <cell r="L14" t="str">
            <v>direction@banalbois.be</v>
          </cell>
          <cell r="M14" t="str">
            <v>+3261613905</v>
          </cell>
          <cell r="N14" t="str">
            <v>Léon PIROT</v>
          </cell>
          <cell r="O14" t="str">
            <v>AMA</v>
          </cell>
        </row>
        <row r="15">
          <cell r="A15">
            <v>423886931</v>
          </cell>
          <cell r="B15" t="str">
            <v>Emmaüs</v>
          </cell>
          <cell r="C15" t="str">
            <v>Privé</v>
          </cell>
          <cell r="D15" t="str">
            <v>rue des grands prés</v>
          </cell>
          <cell r="E15">
            <v>25</v>
          </cell>
          <cell r="F15">
            <v>4032</v>
          </cell>
          <cell r="G15" t="str">
            <v>Chênée</v>
          </cell>
          <cell r="H15" t="str">
            <v>rue des grands prés</v>
          </cell>
          <cell r="I15">
            <v>25</v>
          </cell>
          <cell r="J15">
            <v>4032</v>
          </cell>
          <cell r="K15" t="str">
            <v>Chênée</v>
          </cell>
          <cell r="L15" t="str">
            <v>emmaus.liege.asbl@hotmail.com</v>
          </cell>
          <cell r="N15" t="str">
            <v>Luc VANDEVOORDE</v>
          </cell>
          <cell r="O15" t="str">
            <v>-</v>
          </cell>
        </row>
        <row r="16">
          <cell r="A16">
            <v>424206635</v>
          </cell>
          <cell r="B16" t="str">
            <v>Espoir</v>
          </cell>
          <cell r="C16" t="str">
            <v>Privé</v>
          </cell>
          <cell r="D16" t="str">
            <v>rue Ferrer</v>
          </cell>
          <cell r="E16">
            <v>76</v>
          </cell>
          <cell r="F16">
            <v>7033</v>
          </cell>
          <cell r="G16" t="str">
            <v>Cuesmes</v>
          </cell>
          <cell r="H16" t="str">
            <v>rue Ferrer</v>
          </cell>
          <cell r="I16">
            <v>76</v>
          </cell>
          <cell r="J16">
            <v>7033</v>
          </cell>
          <cell r="K16" t="str">
            <v>Cuesmes</v>
          </cell>
          <cell r="L16" t="str">
            <v>maisonmaternelleespoir@gmail.com</v>
          </cell>
          <cell r="M16" t="str">
            <v>+3265520388</v>
          </cell>
          <cell r="N16" t="str">
            <v>Alison GUERIT</v>
          </cell>
          <cell r="O16" t="str">
            <v>AMA</v>
          </cell>
        </row>
        <row r="17">
          <cell r="A17">
            <v>448391507</v>
          </cell>
          <cell r="B17" t="str">
            <v>Ferme de l'Aubligneux</v>
          </cell>
          <cell r="C17" t="str">
            <v>Privé</v>
          </cell>
          <cell r="D17" t="str">
            <v>chemin de l'Aubligneux</v>
          </cell>
          <cell r="E17">
            <v>1</v>
          </cell>
          <cell r="F17">
            <v>5660</v>
          </cell>
          <cell r="G17" t="str">
            <v>Dailly</v>
          </cell>
          <cell r="H17" t="str">
            <v>chemin de l'Aubligneux</v>
          </cell>
          <cell r="I17">
            <v>1</v>
          </cell>
          <cell r="J17">
            <v>5660</v>
          </cell>
          <cell r="K17" t="str">
            <v>Dailly</v>
          </cell>
          <cell r="L17" t="str">
            <v>aubligneux.dailly@skynet.be</v>
          </cell>
          <cell r="M17" t="str">
            <v>+3260378477</v>
          </cell>
          <cell r="N17" t="str">
            <v>Véronique MEURRENS</v>
          </cell>
          <cell r="O17" t="str">
            <v>AMA</v>
          </cell>
        </row>
        <row r="18">
          <cell r="A18">
            <v>597749038</v>
          </cell>
          <cell r="B18" t="str">
            <v>La Clairière</v>
          </cell>
          <cell r="C18" t="str">
            <v>Privé</v>
          </cell>
          <cell r="D18" t="str">
            <v>rue des Juifs</v>
          </cell>
          <cell r="E18">
            <v>9</v>
          </cell>
          <cell r="F18">
            <v>6460</v>
          </cell>
          <cell r="G18" t="str">
            <v>Bourlers</v>
          </cell>
          <cell r="H18" t="str">
            <v>rue des Juifs</v>
          </cell>
          <cell r="I18">
            <v>9</v>
          </cell>
          <cell r="J18">
            <v>6460</v>
          </cell>
          <cell r="K18" t="str">
            <v>Bourlers</v>
          </cell>
          <cell r="N18" t="str">
            <v>Virginie PESSLEUX</v>
          </cell>
          <cell r="O18" t="str">
            <v>-</v>
          </cell>
        </row>
        <row r="19">
          <cell r="A19">
            <v>423883763</v>
          </cell>
          <cell r="B19" t="str">
            <v>La Maison'Elle</v>
          </cell>
          <cell r="C19" t="str">
            <v>Privé</v>
          </cell>
          <cell r="D19" t="str">
            <v>av. Fond Jean Rosy</v>
          </cell>
          <cell r="E19">
            <v>32</v>
          </cell>
          <cell r="F19">
            <v>1330</v>
          </cell>
          <cell r="G19" t="str">
            <v>Rixensart</v>
          </cell>
          <cell r="H19" t="str">
            <v>av. Fond Jean Rosy</v>
          </cell>
          <cell r="I19">
            <v>32</v>
          </cell>
          <cell r="J19">
            <v>1330</v>
          </cell>
          <cell r="K19" t="str">
            <v>Rixensart</v>
          </cell>
          <cell r="L19" t="str">
            <v>direction@lamaisonelle.be</v>
          </cell>
          <cell r="M19" t="str">
            <v>+3226522241</v>
          </cell>
          <cell r="N19" t="str">
            <v>Véronique WATHELET</v>
          </cell>
          <cell r="O19" t="str">
            <v>AMA</v>
          </cell>
        </row>
        <row r="20">
          <cell r="A20">
            <v>431745911</v>
          </cell>
          <cell r="B20" t="str">
            <v>La Source (Maison d'accueil)</v>
          </cell>
          <cell r="C20" t="str">
            <v>Privé</v>
          </cell>
          <cell r="D20" t="str">
            <v>rue du Touquet</v>
          </cell>
          <cell r="E20">
            <v>94</v>
          </cell>
          <cell r="F20">
            <v>7783</v>
          </cell>
          <cell r="G20" t="str">
            <v>Ploegsteert</v>
          </cell>
          <cell r="H20" t="str">
            <v>rue du Touquet</v>
          </cell>
          <cell r="I20">
            <v>94</v>
          </cell>
          <cell r="J20">
            <v>7783</v>
          </cell>
          <cell r="K20" t="str">
            <v>Ploegsteert</v>
          </cell>
          <cell r="L20" t="str">
            <v>lasourceasbl@skynet.be</v>
          </cell>
          <cell r="M20" t="str">
            <v>+3256589458</v>
          </cell>
          <cell r="N20" t="str">
            <v>Grégory PATTYN</v>
          </cell>
          <cell r="O20" t="str">
            <v>AMA</v>
          </cell>
        </row>
        <row r="21">
          <cell r="A21">
            <v>424395982</v>
          </cell>
          <cell r="B21" t="str">
            <v>La Traille</v>
          </cell>
          <cell r="C21" t="str">
            <v>Privé</v>
          </cell>
          <cell r="D21" t="str">
            <v>rue Joseph Wauters</v>
          </cell>
          <cell r="E21">
            <v>19</v>
          </cell>
          <cell r="F21">
            <v>4480</v>
          </cell>
          <cell r="G21" t="str">
            <v>Engis</v>
          </cell>
          <cell r="H21" t="str">
            <v>rue Joseph Wauters</v>
          </cell>
          <cell r="I21">
            <v>19</v>
          </cell>
          <cell r="J21">
            <v>4480</v>
          </cell>
          <cell r="K21" t="str">
            <v>Engis</v>
          </cell>
          <cell r="L21" t="str">
            <v>direction@latraille.be</v>
          </cell>
          <cell r="N21" t="str">
            <v>Chantal GUSTIN</v>
          </cell>
          <cell r="O21" t="str">
            <v>ARCA</v>
          </cell>
        </row>
        <row r="22">
          <cell r="A22">
            <v>408229151</v>
          </cell>
          <cell r="B22" t="str">
            <v>L'abri</v>
          </cell>
          <cell r="C22" t="str">
            <v>Privé</v>
          </cell>
          <cell r="D22" t="str">
            <v>rue Mathy</v>
          </cell>
          <cell r="E22">
            <v>10</v>
          </cell>
          <cell r="F22">
            <v>7100</v>
          </cell>
          <cell r="G22" t="str">
            <v>La Louvière</v>
          </cell>
          <cell r="H22" t="str">
            <v>rue Mathy</v>
          </cell>
          <cell r="I22">
            <v>10</v>
          </cell>
          <cell r="J22">
            <v>7100</v>
          </cell>
          <cell r="K22" t="str">
            <v>La Louvière</v>
          </cell>
          <cell r="L22" t="str">
            <v>admin@labriasbl.be</v>
          </cell>
          <cell r="M22" t="str">
            <v>+3264213795</v>
          </cell>
          <cell r="N22" t="str">
            <v>Valérie BRAN</v>
          </cell>
          <cell r="O22" t="str">
            <v>AMA</v>
          </cell>
        </row>
        <row r="23">
          <cell r="A23">
            <v>414805157</v>
          </cell>
          <cell r="B23" t="str">
            <v>L'accueil</v>
          </cell>
          <cell r="C23" t="str">
            <v>Privé</v>
          </cell>
          <cell r="D23" t="str">
            <v>rue de Hodimont</v>
          </cell>
          <cell r="E23" t="str">
            <v>276-278</v>
          </cell>
          <cell r="F23">
            <v>4800</v>
          </cell>
          <cell r="G23" t="str">
            <v>Verviers</v>
          </cell>
          <cell r="H23" t="str">
            <v>rue de Hodimont</v>
          </cell>
          <cell r="I23" t="str">
            <v>276-278</v>
          </cell>
          <cell r="J23">
            <v>4800</v>
          </cell>
          <cell r="K23" t="str">
            <v>Verviers</v>
          </cell>
          <cell r="L23" t="str">
            <v>bruno.fafchamps@scarlet.be</v>
          </cell>
          <cell r="M23" t="str">
            <v>+3287353071</v>
          </cell>
          <cell r="N23" t="str">
            <v>Bruno FAFCHAMPS</v>
          </cell>
          <cell r="O23" t="str">
            <v>ARCA</v>
          </cell>
        </row>
        <row r="24">
          <cell r="A24">
            <v>421015929</v>
          </cell>
          <cell r="B24" t="str">
            <v>L'Archée</v>
          </cell>
          <cell r="C24" t="str">
            <v>Privé</v>
          </cell>
          <cell r="D24" t="str">
            <v>rue Docteur Lomry</v>
          </cell>
          <cell r="E24">
            <v>8</v>
          </cell>
          <cell r="F24">
            <v>6800</v>
          </cell>
          <cell r="G24" t="str">
            <v>Libramont</v>
          </cell>
          <cell r="H24" t="str">
            <v>rue Docteur Lomry</v>
          </cell>
          <cell r="I24">
            <v>8</v>
          </cell>
          <cell r="J24">
            <v>6800</v>
          </cell>
          <cell r="K24" t="str">
            <v>Libramont</v>
          </cell>
          <cell r="L24" t="str">
            <v>archee.libramont@skynet.be</v>
          </cell>
          <cell r="M24" t="str">
            <v>+3261224327</v>
          </cell>
          <cell r="N24" t="str">
            <v>Vinciane LENOIR</v>
          </cell>
          <cell r="O24" t="str">
            <v>AMA</v>
          </cell>
        </row>
        <row r="25">
          <cell r="A25">
            <v>415245716</v>
          </cell>
          <cell r="B25" t="str">
            <v>Le 210 "La Moisson"</v>
          </cell>
          <cell r="C25" t="str">
            <v>Privé</v>
          </cell>
          <cell r="D25" t="str">
            <v>Houmont</v>
          </cell>
          <cell r="E25">
            <v>24</v>
          </cell>
          <cell r="F25">
            <v>6680</v>
          </cell>
          <cell r="G25" t="str">
            <v>Sainte-Ode</v>
          </cell>
          <cell r="H25" t="str">
            <v>Houmont</v>
          </cell>
          <cell r="I25">
            <v>24</v>
          </cell>
          <cell r="J25">
            <v>6680</v>
          </cell>
          <cell r="K25" t="str">
            <v>Sainte-Ode</v>
          </cell>
          <cell r="L25" t="str">
            <v>direction@lamoisson.net</v>
          </cell>
          <cell r="M25" t="str">
            <v>+3261267072</v>
          </cell>
          <cell r="N25" t="str">
            <v>Joël KINIF</v>
          </cell>
          <cell r="O25" t="str">
            <v>AMA</v>
          </cell>
        </row>
        <row r="26">
          <cell r="A26">
            <v>417933111</v>
          </cell>
          <cell r="B26" t="str">
            <v>Le Figuier</v>
          </cell>
          <cell r="C26" t="str">
            <v>Privé</v>
          </cell>
          <cell r="D26" t="str">
            <v>rue Aurélien Thibault</v>
          </cell>
          <cell r="E26">
            <v>12</v>
          </cell>
          <cell r="F26">
            <v>6001</v>
          </cell>
          <cell r="G26" t="str">
            <v>Marcinelle</v>
          </cell>
          <cell r="H26" t="str">
            <v>rue Aurélien Thibault</v>
          </cell>
          <cell r="I26">
            <v>12</v>
          </cell>
          <cell r="J26">
            <v>6001</v>
          </cell>
          <cell r="K26" t="str">
            <v>Marcinelle</v>
          </cell>
          <cell r="L26" t="str">
            <v>lefiguier.asbl@netcourrier.com</v>
          </cell>
          <cell r="M26" t="str">
            <v>+3271364805</v>
          </cell>
          <cell r="N26" t="str">
            <v>Ombeline EVRARD</v>
          </cell>
          <cell r="O26" t="str">
            <v>AMA</v>
          </cell>
        </row>
        <row r="27">
          <cell r="A27">
            <v>407711883</v>
          </cell>
          <cell r="B27" t="str">
            <v>Le foyer familial</v>
          </cell>
          <cell r="C27" t="str">
            <v>Privé</v>
          </cell>
          <cell r="D27" t="str">
            <v>rue de Montigny</v>
          </cell>
          <cell r="E27">
            <v>26</v>
          </cell>
          <cell r="F27">
            <v>6000</v>
          </cell>
          <cell r="G27" t="str">
            <v>Charleroi</v>
          </cell>
          <cell r="H27" t="str">
            <v>rue de Montigny</v>
          </cell>
          <cell r="I27">
            <v>26</v>
          </cell>
          <cell r="J27">
            <v>6000</v>
          </cell>
          <cell r="K27" t="str">
            <v>Charleroi</v>
          </cell>
          <cell r="L27" t="str">
            <v>foyerfamilial@scarlet.be</v>
          </cell>
          <cell r="M27" t="str">
            <v>+3271333157</v>
          </cell>
          <cell r="N27" t="str">
            <v>Luc MERTENS</v>
          </cell>
          <cell r="O27" t="str">
            <v>AMA</v>
          </cell>
        </row>
        <row r="28">
          <cell r="A28">
            <v>415919370</v>
          </cell>
          <cell r="B28" t="str">
            <v>Le Goéland</v>
          </cell>
          <cell r="C28" t="str">
            <v>Privé</v>
          </cell>
          <cell r="D28" t="str">
            <v>faubourg de Bruxelles</v>
          </cell>
          <cell r="E28">
            <v>57</v>
          </cell>
          <cell r="F28">
            <v>1400</v>
          </cell>
          <cell r="G28" t="str">
            <v>Nivelles</v>
          </cell>
          <cell r="H28" t="str">
            <v>Rue Joseph Wauters</v>
          </cell>
          <cell r="I28">
            <v>19</v>
          </cell>
          <cell r="J28">
            <v>1400</v>
          </cell>
          <cell r="K28" t="str">
            <v>Nivelles</v>
          </cell>
          <cell r="L28" t="str">
            <v>direction@legoelandasbl.be</v>
          </cell>
          <cell r="M28" t="str">
            <v>+3267215051</v>
          </cell>
          <cell r="N28" t="str">
            <v>Bernard POUCET</v>
          </cell>
          <cell r="O28" t="str">
            <v>AMA</v>
          </cell>
        </row>
        <row r="29">
          <cell r="A29">
            <v>533735669</v>
          </cell>
          <cell r="B29" t="str">
            <v>Le Tournesol</v>
          </cell>
          <cell r="C29" t="str">
            <v>Privé</v>
          </cell>
          <cell r="D29" t="str">
            <v>rue Jules Steinbach</v>
          </cell>
          <cell r="E29">
            <v>1</v>
          </cell>
          <cell r="F29">
            <v>4960</v>
          </cell>
          <cell r="G29" t="str">
            <v>Malmédy</v>
          </cell>
          <cell r="H29" t="str">
            <v>rue Jules Steinbach</v>
          </cell>
          <cell r="I29">
            <v>1</v>
          </cell>
          <cell r="J29">
            <v>4960</v>
          </cell>
          <cell r="K29" t="str">
            <v>Malmédy</v>
          </cell>
          <cell r="L29" t="str">
            <v>asbl.letournesol@gmail.com</v>
          </cell>
          <cell r="N29" t="str">
            <v>Morgane STEFFEN</v>
          </cell>
          <cell r="O29" t="str">
            <v>-</v>
          </cell>
        </row>
        <row r="30">
          <cell r="A30">
            <v>473894983</v>
          </cell>
          <cell r="B30" t="str">
            <v>Le Tremplin</v>
          </cell>
          <cell r="C30" t="str">
            <v>Privé</v>
          </cell>
          <cell r="D30" t="str">
            <v>av. Victor Tesch</v>
          </cell>
          <cell r="E30">
            <v>75</v>
          </cell>
          <cell r="F30">
            <v>6700</v>
          </cell>
          <cell r="G30" t="str">
            <v>Arlon</v>
          </cell>
          <cell r="H30" t="str">
            <v>av. Victor Tesch</v>
          </cell>
          <cell r="I30">
            <v>75</v>
          </cell>
          <cell r="J30">
            <v>6700</v>
          </cell>
          <cell r="K30" t="str">
            <v>Arlon</v>
          </cell>
          <cell r="L30" t="str">
            <v>marc.holtz@skynet.be</v>
          </cell>
          <cell r="M30" t="str">
            <v>+3263220174</v>
          </cell>
          <cell r="N30" t="str">
            <v>Marc HOLTZ</v>
          </cell>
          <cell r="O30" t="str">
            <v>AMA</v>
          </cell>
        </row>
        <row r="31">
          <cell r="A31">
            <v>418198474</v>
          </cell>
          <cell r="B31" t="str">
            <v>L'églantier</v>
          </cell>
          <cell r="C31" t="str">
            <v>Privé</v>
          </cell>
          <cell r="D31" t="str">
            <v>av. Alphonse Allard</v>
          </cell>
          <cell r="E31">
            <v>80</v>
          </cell>
          <cell r="F31">
            <v>1420</v>
          </cell>
          <cell r="G31" t="str">
            <v>Braine-l'Alleud</v>
          </cell>
          <cell r="H31" t="str">
            <v>av. Alphonse Allard</v>
          </cell>
          <cell r="I31">
            <v>80</v>
          </cell>
          <cell r="J31">
            <v>1420</v>
          </cell>
          <cell r="K31" t="str">
            <v>Braine-l'Alleud</v>
          </cell>
          <cell r="L31" t="str">
            <v>i.lebacq@eglantierasbl.be</v>
          </cell>
          <cell r="M31" t="str">
            <v>+3223843599</v>
          </cell>
          <cell r="N31" t="str">
            <v>Ivan GREGOIRE</v>
          </cell>
          <cell r="O31" t="str">
            <v>AMA</v>
          </cell>
        </row>
        <row r="32">
          <cell r="A32">
            <v>415827023</v>
          </cell>
          <cell r="B32" t="str">
            <v>Les quatre vents</v>
          </cell>
          <cell r="C32" t="str">
            <v>Privé</v>
          </cell>
          <cell r="D32" t="str">
            <v>rue des Choraux</v>
          </cell>
          <cell r="E32">
            <v>17</v>
          </cell>
          <cell r="F32">
            <v>1400</v>
          </cell>
          <cell r="G32" t="str">
            <v>Nivelles</v>
          </cell>
          <cell r="H32" t="str">
            <v>rue des Choraux</v>
          </cell>
          <cell r="I32">
            <v>17</v>
          </cell>
          <cell r="J32">
            <v>1400</v>
          </cell>
          <cell r="K32" t="str">
            <v>Nivelles</v>
          </cell>
          <cell r="L32" t="str">
            <v>lesquatrevents@hotmail.com</v>
          </cell>
          <cell r="M32" t="str">
            <v>+3267217200</v>
          </cell>
          <cell r="N32" t="str">
            <v>Didier GRUSELIN</v>
          </cell>
          <cell r="O32" t="str">
            <v>AMA</v>
          </cell>
        </row>
        <row r="33">
          <cell r="A33">
            <v>451079197</v>
          </cell>
          <cell r="B33" t="str">
            <v>Les semailles</v>
          </cell>
          <cell r="C33" t="str">
            <v>Privé</v>
          </cell>
          <cell r="D33" t="str">
            <v>rue Fétis</v>
          </cell>
          <cell r="E33">
            <v>20</v>
          </cell>
          <cell r="F33">
            <v>5500</v>
          </cell>
          <cell r="G33" t="str">
            <v>Dinant</v>
          </cell>
          <cell r="H33" t="str">
            <v>rue Fétis</v>
          </cell>
          <cell r="I33">
            <v>20</v>
          </cell>
          <cell r="J33">
            <v>5500</v>
          </cell>
          <cell r="K33" t="str">
            <v>Dinant</v>
          </cell>
          <cell r="L33" t="str">
            <v>semailles@skynet.be</v>
          </cell>
          <cell r="M33" t="str">
            <v>+3282224973</v>
          </cell>
          <cell r="N33" t="str">
            <v>Françoise PIRE</v>
          </cell>
          <cell r="O33" t="str">
            <v>-</v>
          </cell>
        </row>
        <row r="34">
          <cell r="A34" t="str">
            <v>860763944 (1)</v>
          </cell>
          <cell r="B34" t="str">
            <v>Les Trois Portes</v>
          </cell>
          <cell r="C34" t="str">
            <v>Privé</v>
          </cell>
          <cell r="D34" t="str">
            <v>rue de Bomel</v>
          </cell>
          <cell r="E34">
            <v>154</v>
          </cell>
          <cell r="F34">
            <v>5000</v>
          </cell>
          <cell r="G34" t="str">
            <v>Namur</v>
          </cell>
          <cell r="H34" t="str">
            <v>rue de Bomel</v>
          </cell>
          <cell r="I34">
            <v>154</v>
          </cell>
          <cell r="J34">
            <v>5000</v>
          </cell>
          <cell r="K34" t="str">
            <v>Namur</v>
          </cell>
          <cell r="M34" t="str">
            <v>+3281245079</v>
          </cell>
          <cell r="N34" t="str">
            <v>Patricia VANSNICK</v>
          </cell>
          <cell r="O34" t="str">
            <v>AMA</v>
          </cell>
        </row>
        <row r="35">
          <cell r="A35" t="str">
            <v>860763944 (2)</v>
          </cell>
          <cell r="B35" t="str">
            <v>Les Trois Portes</v>
          </cell>
          <cell r="C35" t="str">
            <v>Privé</v>
          </cell>
          <cell r="D35" t="str">
            <v>rue de Bomel</v>
          </cell>
          <cell r="E35">
            <v>154</v>
          </cell>
          <cell r="F35">
            <v>5000</v>
          </cell>
          <cell r="G35" t="str">
            <v>Namur</v>
          </cell>
          <cell r="H35" t="str">
            <v>boulevard d'Herbatte</v>
          </cell>
          <cell r="I35">
            <v>29</v>
          </cell>
          <cell r="J35">
            <v>5000</v>
          </cell>
          <cell r="K35" t="str">
            <v>Namur</v>
          </cell>
          <cell r="M35" t="str">
            <v>+3281245079</v>
          </cell>
          <cell r="N35" t="str">
            <v>Patricia VANSNICK</v>
          </cell>
          <cell r="O35" t="str">
            <v>AMA</v>
          </cell>
        </row>
        <row r="36">
          <cell r="A36">
            <v>418475519</v>
          </cell>
          <cell r="B36" t="str">
            <v>L'Espérance</v>
          </cell>
          <cell r="C36" t="str">
            <v>Privé</v>
          </cell>
          <cell r="D36" t="str">
            <v>av. d'Audernarde</v>
          </cell>
          <cell r="E36">
            <v>224</v>
          </cell>
          <cell r="F36">
            <v>7540</v>
          </cell>
          <cell r="G36" t="str">
            <v>Kain</v>
          </cell>
          <cell r="H36" t="str">
            <v>av. d'Audernarde</v>
          </cell>
          <cell r="I36">
            <v>224</v>
          </cell>
          <cell r="J36">
            <v>7540</v>
          </cell>
          <cell r="K36" t="str">
            <v>Kain</v>
          </cell>
          <cell r="L36" t="str">
            <v>esperance.kain@scarlet.be</v>
          </cell>
          <cell r="M36" t="str">
            <v>+3269211698</v>
          </cell>
          <cell r="N36" t="str">
            <v>Stéphanie HUVENNE</v>
          </cell>
          <cell r="O36" t="str">
            <v>AMA</v>
          </cell>
        </row>
        <row r="37">
          <cell r="A37">
            <v>416171372</v>
          </cell>
          <cell r="B37" t="str">
            <v>L'étape</v>
          </cell>
          <cell r="C37" t="str">
            <v>Privé</v>
          </cell>
          <cell r="D37" t="str">
            <v>rue du Sondart</v>
          </cell>
          <cell r="E37">
            <v>17</v>
          </cell>
          <cell r="F37">
            <v>7500</v>
          </cell>
          <cell r="G37" t="str">
            <v>Tournai</v>
          </cell>
          <cell r="H37" t="str">
            <v>rue du Sondart</v>
          </cell>
          <cell r="I37">
            <v>17</v>
          </cell>
          <cell r="J37">
            <v>7500</v>
          </cell>
          <cell r="K37" t="str">
            <v>Tournai</v>
          </cell>
          <cell r="L37" t="str">
            <v>etape@skynet.be</v>
          </cell>
          <cell r="M37" t="str">
            <v>+3269232339</v>
          </cell>
          <cell r="N37" t="str">
            <v>Quentin ERVYN</v>
          </cell>
          <cell r="O37" t="str">
            <v>AMA</v>
          </cell>
        </row>
        <row r="38">
          <cell r="A38">
            <v>409835193</v>
          </cell>
          <cell r="B38" t="str">
            <v>L'îlot</v>
          </cell>
          <cell r="C38" t="str">
            <v>Privé</v>
          </cell>
          <cell r="D38" t="str">
            <v>rue de l'Eglise</v>
          </cell>
          <cell r="E38">
            <v>73</v>
          </cell>
          <cell r="F38">
            <v>1060</v>
          </cell>
          <cell r="G38" t="str">
            <v>Bruxelles</v>
          </cell>
          <cell r="H38" t="str">
            <v>chée de Gilly</v>
          </cell>
          <cell r="I38">
            <v>66</v>
          </cell>
          <cell r="J38">
            <v>6040</v>
          </cell>
          <cell r="K38" t="str">
            <v>Jumet</v>
          </cell>
          <cell r="L38" t="str">
            <v>a.dierickx@ilot.be</v>
          </cell>
          <cell r="M38" t="str">
            <v>+3225373593</v>
          </cell>
          <cell r="N38" t="str">
            <v>Ariane DIERICKX</v>
          </cell>
          <cell r="O38" t="str">
            <v>AMA</v>
          </cell>
        </row>
        <row r="39">
          <cell r="A39">
            <v>864153105</v>
          </cell>
          <cell r="B39" t="str">
            <v>Maison d'accueil "Le Triangle"</v>
          </cell>
          <cell r="C39" t="str">
            <v>Privé</v>
          </cell>
          <cell r="D39" t="str">
            <v>rue beau site</v>
          </cell>
          <cell r="E39">
            <v>28</v>
          </cell>
          <cell r="F39">
            <v>6032</v>
          </cell>
          <cell r="G39" t="str">
            <v>Mont-sur-Marchienne</v>
          </cell>
          <cell r="H39" t="str">
            <v>rue beau site</v>
          </cell>
          <cell r="I39">
            <v>28</v>
          </cell>
          <cell r="J39">
            <v>6032</v>
          </cell>
          <cell r="K39" t="str">
            <v>Mont-sur-Marchienne</v>
          </cell>
          <cell r="L39" t="str">
            <v>triangle.dir.vdw@skynet.be</v>
          </cell>
          <cell r="N39" t="str">
            <v>Rudy VANDEWYNCKELE</v>
          </cell>
          <cell r="O39" t="str">
            <v>AMA</v>
          </cell>
        </row>
        <row r="40">
          <cell r="A40" t="str">
            <v>414002532 (1)</v>
          </cell>
          <cell r="B40" t="str">
            <v>Maison d'accueil des Sans Logis</v>
          </cell>
          <cell r="C40" t="str">
            <v>Privé</v>
          </cell>
          <cell r="D40" t="str">
            <v>rue Saint Laurent</v>
          </cell>
          <cell r="E40">
            <v>172</v>
          </cell>
          <cell r="F40">
            <v>4000</v>
          </cell>
          <cell r="G40" t="str">
            <v>Liège</v>
          </cell>
          <cell r="H40" t="str">
            <v>rue Saint Laurent</v>
          </cell>
          <cell r="I40">
            <v>172</v>
          </cell>
          <cell r="J40">
            <v>4000</v>
          </cell>
          <cell r="K40" t="str">
            <v>Liège</v>
          </cell>
          <cell r="L40" t="str">
            <v>Pascal.bonnet@sans-logis.be</v>
          </cell>
          <cell r="M40" t="str">
            <v>+3242229427</v>
          </cell>
          <cell r="N40" t="str">
            <v>Brigitte COLLARD</v>
          </cell>
          <cell r="O40" t="str">
            <v>ARCA</v>
          </cell>
        </row>
        <row r="41">
          <cell r="A41" t="str">
            <v>414002532 (2)</v>
          </cell>
          <cell r="B41" t="str">
            <v>Maison des sans-logis pour femmes</v>
          </cell>
          <cell r="C41" t="str">
            <v>Privé</v>
          </cell>
          <cell r="D41" t="str">
            <v>rue Saint Laurent</v>
          </cell>
          <cell r="E41">
            <v>172</v>
          </cell>
          <cell r="F41">
            <v>4000</v>
          </cell>
          <cell r="G41" t="str">
            <v>Liège</v>
          </cell>
          <cell r="H41" t="str">
            <v>rue de Bassenge</v>
          </cell>
          <cell r="I41">
            <v>46</v>
          </cell>
          <cell r="J41">
            <v>4000</v>
          </cell>
          <cell r="K41" t="str">
            <v>Liège</v>
          </cell>
          <cell r="L41" t="str">
            <v>secretariat@sans-logis.be</v>
          </cell>
          <cell r="M41" t="str">
            <v>+3242231915</v>
          </cell>
          <cell r="N41" t="str">
            <v>Etienne DENIS</v>
          </cell>
          <cell r="O41" t="str">
            <v>ARCA</v>
          </cell>
        </row>
        <row r="42">
          <cell r="A42">
            <v>443447178</v>
          </cell>
          <cell r="B42" t="str">
            <v>Maison du pain</v>
          </cell>
          <cell r="C42" t="str">
            <v>Privé</v>
          </cell>
          <cell r="D42" t="str">
            <v>rue d'Arlon</v>
          </cell>
          <cell r="E42">
            <v>66</v>
          </cell>
          <cell r="F42">
            <v>6760</v>
          </cell>
          <cell r="G42" t="str">
            <v>Virton</v>
          </cell>
          <cell r="H42" t="str">
            <v>rue d'Arlon</v>
          </cell>
          <cell r="I42">
            <v>66</v>
          </cell>
          <cell r="J42">
            <v>6760</v>
          </cell>
          <cell r="K42" t="str">
            <v>Virton</v>
          </cell>
          <cell r="L42" t="str">
            <v>lamaisondupain.mab@hotmail.com</v>
          </cell>
          <cell r="N42" t="str">
            <v>Marie-Agnès BURGRAFF</v>
          </cell>
          <cell r="O42" t="str">
            <v>AMA</v>
          </cell>
        </row>
        <row r="43">
          <cell r="A43">
            <v>410179148</v>
          </cell>
          <cell r="B43" t="str">
            <v>Maison familiale (Maison d'accueil)</v>
          </cell>
          <cell r="C43" t="str">
            <v>Privé</v>
          </cell>
          <cell r="D43" t="str">
            <v>rue de l'hôtel communal</v>
          </cell>
          <cell r="E43">
            <v>97</v>
          </cell>
          <cell r="F43">
            <v>4460</v>
          </cell>
          <cell r="G43" t="str">
            <v>Grâce-Hollogne</v>
          </cell>
          <cell r="H43" t="str">
            <v>rue de l'hôtel communal</v>
          </cell>
          <cell r="I43">
            <v>97</v>
          </cell>
          <cell r="J43">
            <v>4460</v>
          </cell>
          <cell r="K43" t="str">
            <v>Grâce-Hollogne</v>
          </cell>
          <cell r="L43" t="str">
            <v>strivaychristine@skynet.be</v>
          </cell>
          <cell r="M43" t="str">
            <v>+3242357447</v>
          </cell>
          <cell r="N43" t="str">
            <v>Christine STRIVAY-PUTTINE</v>
          </cell>
          <cell r="O43" t="str">
            <v>ARCA</v>
          </cell>
        </row>
        <row r="44">
          <cell r="A44">
            <v>410226757</v>
          </cell>
          <cell r="B44" t="str">
            <v>Maison Marie-Louise (Maison d'accueil)</v>
          </cell>
          <cell r="C44" t="str">
            <v>Privé</v>
          </cell>
          <cell r="D44" t="str">
            <v>rue sainte Anne</v>
          </cell>
          <cell r="E44">
            <v>20</v>
          </cell>
          <cell r="F44">
            <v>4800</v>
          </cell>
          <cell r="G44" t="str">
            <v>Verviers</v>
          </cell>
          <cell r="H44" t="str">
            <v>rue sainte Anne</v>
          </cell>
          <cell r="I44">
            <v>20</v>
          </cell>
          <cell r="J44">
            <v>4800</v>
          </cell>
          <cell r="K44" t="str">
            <v>Verviers</v>
          </cell>
          <cell r="L44" t="str">
            <v>MaisonMarie-Louise@skynet.be</v>
          </cell>
          <cell r="M44" t="str">
            <v>+3287307913</v>
          </cell>
          <cell r="N44" t="str">
            <v>Egide FORTHOMME</v>
          </cell>
          <cell r="O44" t="str">
            <v>ARCA</v>
          </cell>
        </row>
        <row r="45">
          <cell r="A45">
            <v>410182217</v>
          </cell>
          <cell r="B45" t="str">
            <v>Maison Maternelle - La maison heureuse</v>
          </cell>
          <cell r="C45" t="str">
            <v>Privé</v>
          </cell>
          <cell r="D45" t="str">
            <v>place Sainte-Barbe</v>
          </cell>
          <cell r="E45">
            <v>11</v>
          </cell>
          <cell r="F45">
            <v>4020</v>
          </cell>
          <cell r="G45" t="str">
            <v>Liège</v>
          </cell>
          <cell r="H45" t="str">
            <v>rue de Bolsée</v>
          </cell>
          <cell r="I45">
            <v>160</v>
          </cell>
          <cell r="J45">
            <v>4432</v>
          </cell>
          <cell r="K45" t="str">
            <v>Alleur</v>
          </cell>
          <cell r="L45" t="str">
            <v>maison.mat.alleur@skynet.be</v>
          </cell>
          <cell r="M45" t="str">
            <v>+3242473356</v>
          </cell>
          <cell r="N45" t="str">
            <v>Isabelle LAURENT</v>
          </cell>
          <cell r="O45" t="str">
            <v>AMA</v>
          </cell>
        </row>
        <row r="46">
          <cell r="A46">
            <v>418281618</v>
          </cell>
          <cell r="B46" t="str">
            <v>Maison maternelle du Brabant wallon</v>
          </cell>
          <cell r="C46" t="str">
            <v>Privé</v>
          </cell>
          <cell r="D46" t="str">
            <v>chée de la Croix</v>
          </cell>
          <cell r="E46">
            <v>34</v>
          </cell>
          <cell r="F46">
            <v>1340</v>
          </cell>
          <cell r="G46" t="str">
            <v>Ottignies</v>
          </cell>
          <cell r="H46" t="str">
            <v>chée de la Croix</v>
          </cell>
          <cell r="I46">
            <v>34</v>
          </cell>
          <cell r="J46">
            <v>1340</v>
          </cell>
          <cell r="K46" t="str">
            <v>Ottignies</v>
          </cell>
          <cell r="L46" t="str">
            <v>info@mamabw.be</v>
          </cell>
          <cell r="M46" t="str">
            <v>+3210400852</v>
          </cell>
          <cell r="N46" t="str">
            <v>Françoise JACQUES</v>
          </cell>
          <cell r="O46" t="str">
            <v>AMA</v>
          </cell>
        </row>
        <row r="47">
          <cell r="A47">
            <v>460339036</v>
          </cell>
          <cell r="B47" t="str">
            <v>Maison maternelle Fernand Philippe (Maison d'accueil)</v>
          </cell>
          <cell r="C47" t="str">
            <v>Privé</v>
          </cell>
          <cell r="D47" t="str">
            <v>rue de Saint-Ghislain</v>
          </cell>
          <cell r="E47">
            <v>52</v>
          </cell>
          <cell r="F47">
            <v>6224</v>
          </cell>
          <cell r="G47" t="str">
            <v>Wanfercée-Baulet</v>
          </cell>
          <cell r="H47" t="str">
            <v>rue de Saint-Ghislain</v>
          </cell>
          <cell r="I47">
            <v>52</v>
          </cell>
          <cell r="J47">
            <v>6224</v>
          </cell>
          <cell r="K47" t="str">
            <v>Wanfercée-Baulet</v>
          </cell>
          <cell r="L47" t="str">
            <v>fernandphilippe@skynet.be</v>
          </cell>
          <cell r="M47" t="str">
            <v>+3271815204</v>
          </cell>
          <cell r="N47" t="str">
            <v>Monique DEWEZ</v>
          </cell>
          <cell r="O47" t="str">
            <v>AMA</v>
          </cell>
        </row>
        <row r="48">
          <cell r="A48">
            <v>420408193</v>
          </cell>
          <cell r="B48" t="str">
            <v>Maison Saint-Paul</v>
          </cell>
          <cell r="C48" t="str">
            <v>Privé</v>
          </cell>
          <cell r="D48" t="str">
            <v>rue Saint-Paul</v>
          </cell>
          <cell r="E48">
            <v>17</v>
          </cell>
          <cell r="F48">
            <v>7000</v>
          </cell>
          <cell r="G48" t="str">
            <v>Mons</v>
          </cell>
          <cell r="H48" t="str">
            <v>rue Saint-Paul</v>
          </cell>
          <cell r="I48">
            <v>17</v>
          </cell>
          <cell r="J48">
            <v>7000</v>
          </cell>
          <cell r="K48" t="str">
            <v>Mons</v>
          </cell>
          <cell r="L48" t="str">
            <v>direction@maison-saint-paul.be</v>
          </cell>
          <cell r="M48" t="str">
            <v>+3265335350</v>
          </cell>
          <cell r="N48" t="str">
            <v>Patrick MARLIÈRE</v>
          </cell>
          <cell r="O48" t="str">
            <v>AMA</v>
          </cell>
        </row>
        <row r="49">
          <cell r="A49">
            <v>410262191</v>
          </cell>
          <cell r="B49" t="str">
            <v>Mères et enfants "L'Hôtel maternel"</v>
          </cell>
          <cell r="C49" t="str">
            <v>Privé</v>
          </cell>
          <cell r="D49" t="str">
            <v>rue de Monastères</v>
          </cell>
          <cell r="E49">
            <v>24</v>
          </cell>
          <cell r="F49">
            <v>5020</v>
          </cell>
          <cell r="G49" t="str">
            <v>Malonne</v>
          </cell>
          <cell r="H49" t="str">
            <v>rue des Monastères</v>
          </cell>
          <cell r="I49">
            <v>24</v>
          </cell>
          <cell r="J49">
            <v>5020</v>
          </cell>
          <cell r="K49" t="str">
            <v>Malonne</v>
          </cell>
          <cell r="L49" t="str">
            <v>pierre.meunier@meresetenfants.be</v>
          </cell>
          <cell r="M49" t="str">
            <v>+3281449298</v>
          </cell>
          <cell r="N49" t="str">
            <v>Pierre MEUNIER</v>
          </cell>
          <cell r="O49" t="str">
            <v>-</v>
          </cell>
        </row>
        <row r="50">
          <cell r="A50">
            <v>476474193</v>
          </cell>
          <cell r="B50" t="str">
            <v>Oxygène</v>
          </cell>
          <cell r="C50" t="str">
            <v>Privé</v>
          </cell>
          <cell r="D50" t="str">
            <v>rue Jean d'Outremeuse</v>
          </cell>
          <cell r="E50">
            <v>64</v>
          </cell>
          <cell r="F50">
            <v>4020</v>
          </cell>
          <cell r="G50" t="str">
            <v>Liège</v>
          </cell>
          <cell r="H50" t="str">
            <v>rue Jean d'Outremeuse</v>
          </cell>
          <cell r="I50">
            <v>64</v>
          </cell>
          <cell r="J50">
            <v>4020</v>
          </cell>
          <cell r="K50" t="str">
            <v>Liège</v>
          </cell>
          <cell r="L50" t="str">
            <v>kaboremaxime@yahoo.fr</v>
          </cell>
          <cell r="M50" t="str">
            <v>+3243440063</v>
          </cell>
          <cell r="N50" t="str">
            <v>Maxime KABORÉ</v>
          </cell>
          <cell r="O50" t="str">
            <v>-</v>
          </cell>
        </row>
        <row r="51">
          <cell r="A51">
            <v>410662663</v>
          </cell>
          <cell r="B51" t="str">
            <v>Service d'Entraide familiale</v>
          </cell>
          <cell r="C51" t="str">
            <v>Privé</v>
          </cell>
          <cell r="D51" t="str">
            <v>rue du Marché</v>
          </cell>
          <cell r="E51">
            <v>35</v>
          </cell>
          <cell r="F51">
            <v>4500</v>
          </cell>
          <cell r="G51" t="str">
            <v>Huy</v>
          </cell>
          <cell r="H51" t="str">
            <v>rue du Marché</v>
          </cell>
          <cell r="I51">
            <v>35</v>
          </cell>
          <cell r="J51">
            <v>4500</v>
          </cell>
          <cell r="K51" t="str">
            <v>Huy</v>
          </cell>
          <cell r="L51" t="str">
            <v>sefhuy35@hotmail.com</v>
          </cell>
          <cell r="N51" t="str">
            <v>Jean-Luc BREDA</v>
          </cell>
          <cell r="O51" t="str">
            <v>AMA</v>
          </cell>
        </row>
        <row r="52">
          <cell r="A52">
            <v>433114007</v>
          </cell>
          <cell r="B52" t="str">
            <v>Soleil du coeur</v>
          </cell>
          <cell r="C52" t="str">
            <v>Privé</v>
          </cell>
          <cell r="D52" t="str">
            <v>rue des Martyrs</v>
          </cell>
          <cell r="E52">
            <v>2</v>
          </cell>
          <cell r="F52">
            <v>6760</v>
          </cell>
          <cell r="G52" t="str">
            <v>Gomery</v>
          </cell>
          <cell r="H52" t="str">
            <v>rue des Martyrs</v>
          </cell>
          <cell r="I52">
            <v>2</v>
          </cell>
          <cell r="J52">
            <v>6760</v>
          </cell>
          <cell r="K52" t="str">
            <v>Gomery</v>
          </cell>
          <cell r="L52" t="str">
            <v>soleilducoeur@live.be</v>
          </cell>
          <cell r="M52" t="str">
            <v>+3263581480</v>
          </cell>
          <cell r="N52" t="str">
            <v>Mathieu LEFORT</v>
          </cell>
          <cell r="O52" t="str">
            <v>AMA</v>
          </cell>
        </row>
        <row r="53">
          <cell r="A53">
            <v>435423102</v>
          </cell>
          <cell r="B53" t="str">
            <v>Solidarité femmes et refuge pour femmes battues</v>
          </cell>
          <cell r="C53" t="str">
            <v>Privé</v>
          </cell>
          <cell r="D53" t="str">
            <v>rue de Bouvy</v>
          </cell>
          <cell r="E53">
            <v>9</v>
          </cell>
          <cell r="F53">
            <v>7100</v>
          </cell>
          <cell r="G53" t="str">
            <v>La Louvière</v>
          </cell>
          <cell r="H53" t="str">
            <v>rue de Bouvy</v>
          </cell>
          <cell r="I53">
            <v>9</v>
          </cell>
          <cell r="J53">
            <v>7100</v>
          </cell>
          <cell r="K53" t="str">
            <v>La Louvière</v>
          </cell>
          <cell r="L53" t="str">
            <v>solidaritefemmes@skynet.be</v>
          </cell>
          <cell r="M53" t="str">
            <v>+3264280241</v>
          </cell>
          <cell r="N53" t="str">
            <v>Josiane CORUZZI</v>
          </cell>
          <cell r="O53" t="str">
            <v>AMA</v>
          </cell>
        </row>
        <row r="54">
          <cell r="A54">
            <v>410694139</v>
          </cell>
          <cell r="B54" t="str">
            <v>Solidarité groupement social féminin libéral - Maison maternelle Paul Henricot</v>
          </cell>
          <cell r="C54" t="str">
            <v>Privé</v>
          </cell>
          <cell r="D54" t="str">
            <v>rue de Paris</v>
          </cell>
          <cell r="E54">
            <v>1</v>
          </cell>
          <cell r="F54">
            <v>1050</v>
          </cell>
          <cell r="G54" t="str">
            <v>Bruxelles</v>
          </cell>
          <cell r="H54" t="str">
            <v>rue du Neufbois</v>
          </cell>
          <cell r="I54">
            <v>15</v>
          </cell>
          <cell r="J54">
            <v>1490</v>
          </cell>
          <cell r="K54" t="str">
            <v>Court-Saint-Etienne</v>
          </cell>
          <cell r="L54" t="str">
            <v>directrice.henricot@solib.be</v>
          </cell>
          <cell r="M54" t="str">
            <v>+3210614918</v>
          </cell>
          <cell r="N54" t="str">
            <v>Andréa MOULING</v>
          </cell>
          <cell r="O54" t="str">
            <v>AMA</v>
          </cell>
        </row>
        <row r="55">
          <cell r="A55">
            <v>455423413</v>
          </cell>
          <cell r="B55" t="str">
            <v>Sürya</v>
          </cell>
          <cell r="C55" t="str">
            <v>Privé</v>
          </cell>
          <cell r="D55" t="str">
            <v>rue Rouveroy</v>
          </cell>
          <cell r="E55">
            <v>2</v>
          </cell>
          <cell r="F55">
            <v>4000</v>
          </cell>
          <cell r="G55" t="str">
            <v>Liège</v>
          </cell>
          <cell r="H55" t="str">
            <v>rue Rouveroy</v>
          </cell>
          <cell r="I55">
            <v>2</v>
          </cell>
          <cell r="J55">
            <v>4000</v>
          </cell>
          <cell r="K55" t="str">
            <v>Liège</v>
          </cell>
          <cell r="L55" t="str">
            <v>christian.meulders@asblsurya.be</v>
          </cell>
          <cell r="M55" t="str">
            <v>+3242324039</v>
          </cell>
          <cell r="N55" t="str">
            <v>Christian MEULDERS</v>
          </cell>
          <cell r="O55" t="str">
            <v>ARCA</v>
          </cell>
        </row>
        <row r="56">
          <cell r="A56">
            <v>414844947</v>
          </cell>
          <cell r="B56" t="str">
            <v>Terre nouvelle</v>
          </cell>
          <cell r="C56" t="str">
            <v>Privé</v>
          </cell>
          <cell r="D56" t="str">
            <v>rue de Menin</v>
          </cell>
          <cell r="E56">
            <v>3</v>
          </cell>
          <cell r="F56">
            <v>7700</v>
          </cell>
          <cell r="G56" t="str">
            <v>Mouscron</v>
          </cell>
          <cell r="H56" t="str">
            <v>rue de Menin</v>
          </cell>
          <cell r="I56">
            <v>3</v>
          </cell>
          <cell r="J56">
            <v>7700</v>
          </cell>
          <cell r="K56" t="str">
            <v>Mouscron</v>
          </cell>
          <cell r="L56" t="str">
            <v>etiennedispa@hotmail.com</v>
          </cell>
          <cell r="M56" t="str">
            <v xml:space="preserve">+3256840115 </v>
          </cell>
          <cell r="N56" t="str">
            <v>Etienne DISPA</v>
          </cell>
          <cell r="O56" t="str">
            <v>AMA</v>
          </cell>
        </row>
        <row r="57">
          <cell r="A57">
            <v>880297962</v>
          </cell>
          <cell r="B57" t="str">
            <v>Thaïs</v>
          </cell>
          <cell r="C57" t="str">
            <v>Privé</v>
          </cell>
          <cell r="D57" t="str">
            <v>rue Pierreuse</v>
          </cell>
          <cell r="E57">
            <v>31</v>
          </cell>
          <cell r="F57">
            <v>4000</v>
          </cell>
          <cell r="G57" t="str">
            <v>Liège</v>
          </cell>
          <cell r="H57" t="str">
            <v>rue de la Lèche</v>
          </cell>
          <cell r="I57">
            <v>9</v>
          </cell>
          <cell r="J57">
            <v>4020</v>
          </cell>
          <cell r="K57" t="str">
            <v>Liège</v>
          </cell>
          <cell r="L57" t="str">
            <v>m.vandemoortele@asblthais.org</v>
          </cell>
          <cell r="M57" t="str">
            <v>+3242320495</v>
          </cell>
          <cell r="N57" t="str">
            <v>Michèle VAN DE MORRTELE</v>
          </cell>
          <cell r="O57" t="str">
            <v>ARCA</v>
          </cell>
        </row>
        <row r="58">
          <cell r="A58">
            <v>207294443</v>
          </cell>
          <cell r="B58" t="str">
            <v>Ville de Mouscron "La Maison maternelle de Mouscron"</v>
          </cell>
          <cell r="C58" t="str">
            <v>Public</v>
          </cell>
          <cell r="D58" t="str">
            <v>Grand'Place</v>
          </cell>
          <cell r="E58">
            <v>1</v>
          </cell>
          <cell r="F58">
            <v>7700</v>
          </cell>
          <cell r="G58" t="str">
            <v>Mouscron</v>
          </cell>
          <cell r="H58" t="str">
            <v>rue du nouveau monde</v>
          </cell>
          <cell r="I58">
            <v>343</v>
          </cell>
          <cell r="J58">
            <v>7700</v>
          </cell>
          <cell r="K58" t="str">
            <v>Mouscron</v>
          </cell>
          <cell r="L58" t="str">
            <v>christiane.dujardin@mouscron.be</v>
          </cell>
          <cell r="M58" t="str">
            <v>+3256345823</v>
          </cell>
          <cell r="N58" t="str">
            <v>Christiane DUJARDIN</v>
          </cell>
          <cell r="O58" t="str">
            <v>UVCW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le statistique 2011"/>
      <sheetName val="ListeEta"/>
    </sheetNames>
    <sheetDataSet>
      <sheetData sheetId="0" refreshError="1"/>
      <sheetData sheetId="1">
        <row r="1">
          <cell r="A1" t="str">
            <v>IDEta</v>
          </cell>
          <cell r="B1" t="str">
            <v>Dénom</v>
          </cell>
        </row>
        <row r="2">
          <cell r="A2">
            <v>0</v>
          </cell>
          <cell r="B2" t="str">
            <v>Encodez le numéro d'agrément à droite -----&gt;
(voir liste dans feuille 'listeEta')</v>
          </cell>
        </row>
        <row r="3">
          <cell r="A3">
            <v>101</v>
          </cell>
          <cell r="B3" t="str">
            <v>Accueil Famenne</v>
          </cell>
        </row>
        <row r="4">
          <cell r="A4">
            <v>102</v>
          </cell>
          <cell r="B4" t="str">
            <v>Maison d'accueil Dominique Pire</v>
          </cell>
        </row>
        <row r="5">
          <cell r="A5">
            <v>104</v>
          </cell>
          <cell r="B5" t="str">
            <v>Au logis</v>
          </cell>
        </row>
        <row r="6">
          <cell r="A6">
            <v>105</v>
          </cell>
          <cell r="B6" t="str">
            <v>Maison d’accueil pour hommes "Avec toit"</v>
          </cell>
        </row>
        <row r="7">
          <cell r="A7">
            <v>106</v>
          </cell>
          <cell r="B7" t="str">
            <v>La consoude - Les Oliviers (C.P.A.S. de Tournai)</v>
          </cell>
        </row>
        <row r="8">
          <cell r="A8">
            <v>107</v>
          </cell>
          <cell r="B8" t="str">
            <v>Solidarité femmes et refuge pour femmes battues</v>
          </cell>
        </row>
        <row r="9">
          <cell r="A9">
            <v>108</v>
          </cell>
          <cell r="B9" t="str">
            <v>Communauté Emmaüs</v>
          </cell>
        </row>
        <row r="10">
          <cell r="A10">
            <v>109</v>
          </cell>
          <cell r="B10" t="str">
            <v>Domaine de Banalbois</v>
          </cell>
        </row>
        <row r="11">
          <cell r="A11">
            <v>111</v>
          </cell>
          <cell r="B11" t="str">
            <v>Emmaüs - Le Bizet</v>
          </cell>
        </row>
        <row r="12">
          <cell r="A12">
            <v>112</v>
          </cell>
          <cell r="B12" t="str">
            <v>Ferme de l'Aubligneux</v>
          </cell>
        </row>
        <row r="13">
          <cell r="A13">
            <v>113</v>
          </cell>
          <cell r="B13" t="str">
            <v>L'abri</v>
          </cell>
        </row>
        <row r="14">
          <cell r="A14">
            <v>114</v>
          </cell>
          <cell r="B14" t="str">
            <v>L'accueil</v>
          </cell>
        </row>
        <row r="15">
          <cell r="A15">
            <v>115</v>
          </cell>
          <cell r="B15" t="str">
            <v>L'églantier</v>
          </cell>
        </row>
        <row r="16">
          <cell r="A16">
            <v>116</v>
          </cell>
          <cell r="B16" t="str">
            <v>L'étape</v>
          </cell>
        </row>
        <row r="17">
          <cell r="A17">
            <v>117</v>
          </cell>
          <cell r="B17" t="str">
            <v>L'îlot</v>
          </cell>
        </row>
        <row r="18">
          <cell r="A18">
            <v>118</v>
          </cell>
          <cell r="B18" t="str">
            <v>La Traille</v>
          </cell>
        </row>
        <row r="19">
          <cell r="A19">
            <v>119</v>
          </cell>
          <cell r="B19" t="str">
            <v>La moisson</v>
          </cell>
        </row>
        <row r="20">
          <cell r="A20">
            <v>120</v>
          </cell>
          <cell r="B20" t="str">
            <v>Le Figuier</v>
          </cell>
        </row>
        <row r="21">
          <cell r="A21">
            <v>121</v>
          </cell>
          <cell r="B21" t="str">
            <v>Les quatre vents</v>
          </cell>
        </row>
        <row r="22">
          <cell r="A22">
            <v>122</v>
          </cell>
          <cell r="B22" t="str">
            <v>Les semailles</v>
          </cell>
        </row>
        <row r="23">
          <cell r="A23">
            <v>123</v>
          </cell>
          <cell r="B23" t="str">
            <v>Maison d'accueil Les Trieux</v>
          </cell>
        </row>
        <row r="24">
          <cell r="A24">
            <v>124</v>
          </cell>
          <cell r="B24" t="str">
            <v>Maison d'accueil des Sans Logis</v>
          </cell>
        </row>
        <row r="25">
          <cell r="A25">
            <v>125</v>
          </cell>
          <cell r="B25" t="str">
            <v>La Traverse</v>
          </cell>
        </row>
        <row r="26">
          <cell r="A26">
            <v>127</v>
          </cell>
          <cell r="B26" t="str">
            <v>Le Triangle</v>
          </cell>
        </row>
        <row r="27">
          <cell r="A27">
            <v>128</v>
          </cell>
          <cell r="B27" t="str">
            <v>Maison du pain (Maison d’accueil)</v>
          </cell>
        </row>
        <row r="28">
          <cell r="A28">
            <v>129</v>
          </cell>
          <cell r="B28" t="str">
            <v>Maison familiale (Maison d’accueil)</v>
          </cell>
        </row>
        <row r="29">
          <cell r="A29">
            <v>130</v>
          </cell>
          <cell r="B29" t="str">
            <v>Maison Marie-Louise (Maison d’accueil)</v>
          </cell>
        </row>
        <row r="30">
          <cell r="A30">
            <v>131</v>
          </cell>
          <cell r="B30" t="str">
            <v>Maison Saint-Paul</v>
          </cell>
        </row>
        <row r="31">
          <cell r="A31">
            <v>132</v>
          </cell>
          <cell r="B31" t="str">
            <v>Thaïs</v>
          </cell>
        </row>
        <row r="32">
          <cell r="A32">
            <v>133</v>
          </cell>
          <cell r="B32" t="str">
            <v>Le tremplin</v>
          </cell>
        </row>
        <row r="33">
          <cell r="A33">
            <v>134</v>
          </cell>
          <cell r="B33" t="str">
            <v>Collectif contre les violences familiales et l'exclusion</v>
          </cell>
        </row>
        <row r="34">
          <cell r="A34">
            <v>136</v>
          </cell>
          <cell r="B34" t="str">
            <v>Service d'entraide familiale</v>
          </cell>
        </row>
        <row r="35">
          <cell r="A35">
            <v>137</v>
          </cell>
          <cell r="B35" t="str">
            <v>Soleil du coeur</v>
          </cell>
        </row>
        <row r="36">
          <cell r="A36">
            <v>138</v>
          </cell>
          <cell r="B36" t="str">
            <v>Terre Nouvelle</v>
          </cell>
        </row>
        <row r="37">
          <cell r="A37">
            <v>139</v>
          </cell>
          <cell r="B37" t="str">
            <v>Sürya</v>
          </cell>
        </row>
        <row r="38">
          <cell r="A38">
            <v>140</v>
          </cell>
          <cell r="B38" t="str">
            <v>L'Oasis</v>
          </cell>
        </row>
        <row r="39">
          <cell r="A39">
            <v>142</v>
          </cell>
          <cell r="B39" t="str">
            <v>Le Goéland</v>
          </cell>
        </row>
        <row r="40">
          <cell r="A40">
            <v>143</v>
          </cell>
          <cell r="B40" t="str">
            <v>Aux chênes de Mambré</v>
          </cell>
        </row>
        <row r="41">
          <cell r="A41">
            <v>145</v>
          </cell>
          <cell r="B41" t="str">
            <v>Oxygène</v>
          </cell>
        </row>
        <row r="42">
          <cell r="A42">
            <v>146</v>
          </cell>
          <cell r="B42" t="str">
            <v>Hôtel social du C.P.A.S. de Charleroi</v>
          </cell>
        </row>
        <row r="43">
          <cell r="A43">
            <v>147</v>
          </cell>
          <cell r="B43" t="str">
            <v>Maison maternelle Paul Henricot</v>
          </cell>
        </row>
        <row r="44">
          <cell r="A44">
            <v>148</v>
          </cell>
          <cell r="B44" t="str">
            <v>Maison maternelle du Brabant wallon</v>
          </cell>
        </row>
        <row r="45">
          <cell r="A45">
            <v>149</v>
          </cell>
          <cell r="B45" t="str">
            <v>Le foyer familial</v>
          </cell>
        </row>
        <row r="46">
          <cell r="A46">
            <v>150</v>
          </cell>
          <cell r="B46" t="str">
            <v>Maison maternelle Fernand Philippe (Maison d’accueil)</v>
          </cell>
        </row>
        <row r="47">
          <cell r="A47">
            <v>151</v>
          </cell>
          <cell r="B47" t="str">
            <v>Espoir</v>
          </cell>
        </row>
        <row r="48">
          <cell r="A48">
            <v>152</v>
          </cell>
          <cell r="B48" t="str">
            <v>Le Kangourou</v>
          </cell>
        </row>
        <row r="49">
          <cell r="A49">
            <v>153</v>
          </cell>
          <cell r="B49" t="str">
            <v>La Maison maternelle de Mouscron</v>
          </cell>
        </row>
        <row r="50">
          <cell r="A50">
            <v>154</v>
          </cell>
          <cell r="B50" t="str">
            <v>L'Espérance</v>
          </cell>
        </row>
        <row r="51">
          <cell r="A51">
            <v>155</v>
          </cell>
          <cell r="B51" t="str">
            <v>La Maison heureuse</v>
          </cell>
        </row>
        <row r="52">
          <cell r="A52">
            <v>156</v>
          </cell>
          <cell r="B52" t="str">
            <v>Maison des sans-logis pour femmes</v>
          </cell>
        </row>
        <row r="53">
          <cell r="A53">
            <v>157</v>
          </cell>
          <cell r="B53" t="str">
            <v>L'Archée</v>
          </cell>
        </row>
        <row r="54">
          <cell r="A54">
            <v>158</v>
          </cell>
          <cell r="B54" t="str">
            <v>L'Hôtel maternel</v>
          </cell>
        </row>
        <row r="55">
          <cell r="A55">
            <v>159</v>
          </cell>
          <cell r="B55" t="str">
            <v>Maison d'accueil pour femmes et enfants "Arche d'Alliance"</v>
          </cell>
        </row>
        <row r="56">
          <cell r="A56">
            <v>161</v>
          </cell>
          <cell r="B56" t="str">
            <v>Maison d’accueil du C.P.A.S. de Mons</v>
          </cell>
        </row>
        <row r="57">
          <cell r="A57">
            <v>205</v>
          </cell>
          <cell r="B57" t="str">
            <v>Maison de vie communautaire "Avec Toit"</v>
          </cell>
        </row>
        <row r="58">
          <cell r="A58">
            <v>210</v>
          </cell>
          <cell r="B58" t="str">
            <v>Emmaüs</v>
          </cell>
        </row>
        <row r="59">
          <cell r="A59">
            <v>211</v>
          </cell>
          <cell r="B59" t="str">
            <v>La Source (Maison de vie communautaire)</v>
          </cell>
        </row>
        <row r="60">
          <cell r="A60">
            <v>224</v>
          </cell>
          <cell r="B60" t="str">
            <v>Maison de vie communautaire des Sans Logis</v>
          </cell>
        </row>
        <row r="61">
          <cell r="A61">
            <v>225</v>
          </cell>
          <cell r="B61" t="str">
            <v>L'autre Rive</v>
          </cell>
        </row>
        <row r="62">
          <cell r="A62">
            <v>228</v>
          </cell>
          <cell r="B62" t="str">
            <v>Maison du pain (Maison de vie communautaire)</v>
          </cell>
        </row>
        <row r="63">
          <cell r="A63">
            <v>229</v>
          </cell>
          <cell r="B63" t="str">
            <v>Maison familiale (Maison de vie communautaire)</v>
          </cell>
        </row>
        <row r="64">
          <cell r="A64">
            <v>230</v>
          </cell>
          <cell r="B64" t="str">
            <v>Maison Marie-Louise (Maison de vie communautaire)</v>
          </cell>
        </row>
        <row r="65">
          <cell r="A65">
            <v>238</v>
          </cell>
          <cell r="B65" t="str">
            <v>Ferme Saint Achaire</v>
          </cell>
        </row>
        <row r="66">
          <cell r="A66">
            <v>240</v>
          </cell>
          <cell r="B66" t="str">
            <v>Maison de vie communautaire "Oasis"</v>
          </cell>
        </row>
        <row r="67">
          <cell r="A67">
            <v>243</v>
          </cell>
          <cell r="B67" t="str">
            <v>Aux chênes de Mambré (Maison de vie communautaire)</v>
          </cell>
        </row>
        <row r="68">
          <cell r="A68">
            <v>248</v>
          </cell>
          <cell r="B68" t="str">
            <v>Maison de vie communautaire du Brabant Wallon</v>
          </cell>
        </row>
        <row r="69">
          <cell r="A69">
            <v>250</v>
          </cell>
          <cell r="B69" t="str">
            <v>Maison maternelle Fernand Philippe (Maison de vie communautaire)</v>
          </cell>
        </row>
        <row r="70">
          <cell r="A70">
            <v>265</v>
          </cell>
          <cell r="B70" t="str">
            <v>Proximam Etalle</v>
          </cell>
        </row>
        <row r="71">
          <cell r="A71">
            <v>327</v>
          </cell>
          <cell r="B71" t="str">
            <v>Le Triangle</v>
          </cell>
        </row>
        <row r="72">
          <cell r="A72">
            <v>346</v>
          </cell>
          <cell r="B72" t="str">
            <v>Abri de Nuit Dourlet</v>
          </cell>
        </row>
        <row r="73">
          <cell r="A73">
            <v>361</v>
          </cell>
          <cell r="B73" t="str">
            <v>Abri de nuit du C.P.A.S. de Mons</v>
          </cell>
        </row>
        <row r="74">
          <cell r="A74">
            <v>363</v>
          </cell>
          <cell r="B74" t="str">
            <v>Abri de nuit de Liège</v>
          </cell>
        </row>
        <row r="75">
          <cell r="A75">
            <v>364</v>
          </cell>
          <cell r="B75" t="str">
            <v>Un toit pour la nuit</v>
          </cell>
        </row>
        <row r="76">
          <cell r="A76">
            <v>366</v>
          </cell>
          <cell r="B76" t="str">
            <v>Opération Thermos Liège</v>
          </cell>
        </row>
        <row r="77">
          <cell r="A77">
            <v>370</v>
          </cell>
          <cell r="B77" t="str">
            <v>Abri de nuit de la Ville de Namur</v>
          </cell>
        </row>
        <row r="78">
          <cell r="A78">
            <v>375</v>
          </cell>
          <cell r="B78" t="str">
            <v>Abri de nuit "Le Tremplin"</v>
          </cell>
        </row>
        <row r="79">
          <cell r="A79">
            <v>441</v>
          </cell>
          <cell r="B79" t="str">
            <v>Accueil Sainte-Marie</v>
          </cell>
        </row>
        <row r="80">
          <cell r="A80">
            <v>444</v>
          </cell>
          <cell r="B80" t="str">
            <v>Trait d'union</v>
          </cell>
        </row>
        <row r="81">
          <cell r="A81">
            <v>467</v>
          </cell>
          <cell r="B81" t="str">
            <v>Communauté Emmaüs Quart-Monde</v>
          </cell>
        </row>
        <row r="82">
          <cell r="A82">
            <v>469</v>
          </cell>
          <cell r="B82" t="str">
            <v>Maison d'hébergement "La Source"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workbookViewId="0">
      <selection activeCell="B57" sqref="B57"/>
    </sheetView>
  </sheetViews>
  <sheetFormatPr baseColWidth="10" defaultColWidth="11.44140625" defaultRowHeight="14.4" x14ac:dyDescent="0.3"/>
  <cols>
    <col min="1" max="1" width="39.109375" style="28" customWidth="1"/>
    <col min="2" max="2" width="53.77734375" style="28" customWidth="1"/>
    <col min="3" max="5" width="14.88671875" style="28" customWidth="1"/>
    <col min="6" max="6" width="13" style="28" customWidth="1"/>
    <col min="7" max="7" width="21.6640625" style="28" customWidth="1"/>
    <col min="8" max="16384" width="11.44140625" style="28"/>
  </cols>
  <sheetData>
    <row r="1" spans="1:7" ht="69.75" customHeight="1" thickBot="1" x14ac:dyDescent="0.35">
      <c r="A1" s="90" t="s">
        <v>43</v>
      </c>
      <c r="B1" s="91"/>
      <c r="C1" s="91"/>
      <c r="D1" s="91"/>
      <c r="E1" s="91"/>
      <c r="F1" s="92"/>
      <c r="G1" s="23"/>
    </row>
    <row r="2" spans="1:7" ht="15" thickBot="1" x14ac:dyDescent="0.35">
      <c r="A2" s="93"/>
      <c r="B2" s="94"/>
      <c r="C2" s="94"/>
      <c r="D2" s="94"/>
      <c r="E2" s="94"/>
      <c r="F2" s="95"/>
    </row>
    <row r="3" spans="1:7" ht="18" thickBot="1" x14ac:dyDescent="0.35">
      <c r="A3" s="96" t="s">
        <v>2</v>
      </c>
      <c r="B3" s="97"/>
      <c r="C3" s="97"/>
      <c r="D3" s="97"/>
      <c r="E3" s="97"/>
      <c r="F3" s="98"/>
    </row>
    <row r="4" spans="1:7" x14ac:dyDescent="0.3">
      <c r="A4" s="42" t="s">
        <v>3</v>
      </c>
      <c r="B4" s="29"/>
      <c r="C4" s="30"/>
      <c r="D4" s="30"/>
      <c r="E4" s="30"/>
      <c r="F4" s="31"/>
    </row>
    <row r="5" spans="1:7" x14ac:dyDescent="0.3">
      <c r="A5" s="42" t="s">
        <v>4</v>
      </c>
      <c r="B5" s="32" t="e">
        <f>INDEX(DONNEES,MATCH(B4,keys,0),2)</f>
        <v>#N/A</v>
      </c>
      <c r="C5" s="33"/>
      <c r="D5" s="33"/>
      <c r="E5" s="33"/>
      <c r="F5" s="34"/>
    </row>
    <row r="6" spans="1:7" x14ac:dyDescent="0.3">
      <c r="A6" s="42" t="s">
        <v>5</v>
      </c>
      <c r="B6" s="32" t="e">
        <f>INDEX(DONNEES,MATCH(B4,keys,0),3)</f>
        <v>#N/A</v>
      </c>
      <c r="C6" s="33"/>
      <c r="D6" s="33"/>
      <c r="E6" s="33"/>
      <c r="F6" s="34"/>
    </row>
    <row r="7" spans="1:7" x14ac:dyDescent="0.3">
      <c r="A7" s="99" t="s">
        <v>6</v>
      </c>
      <c r="B7" s="32" t="e">
        <f>INDEX(DONNEES,MATCH(B4,keys,0),4)</f>
        <v>#N/A</v>
      </c>
      <c r="C7" s="32" t="e">
        <f>INDEX(DONNEES,MATCH(B4,keys,0),5)</f>
        <v>#N/A</v>
      </c>
      <c r="D7" s="32"/>
      <c r="E7" s="32"/>
      <c r="F7" s="35"/>
    </row>
    <row r="8" spans="1:7" x14ac:dyDescent="0.3">
      <c r="A8" s="100"/>
      <c r="B8" s="32" t="e">
        <f>INDEX(DONNEES,MATCH(B4,keys,0),6)</f>
        <v>#N/A</v>
      </c>
      <c r="C8" s="33" t="e">
        <f>INDEX(DONNEES,MATCH(B4,keys,0),7)</f>
        <v>#N/A</v>
      </c>
      <c r="D8" s="33"/>
      <c r="E8" s="33"/>
      <c r="F8" s="34"/>
    </row>
    <row r="9" spans="1:7" x14ac:dyDescent="0.3">
      <c r="A9" s="99" t="s">
        <v>7</v>
      </c>
      <c r="B9" s="32" t="e">
        <f>INDEX(DONNEES,MATCH(B4,keys,0),8)</f>
        <v>#N/A</v>
      </c>
      <c r="C9" s="32" t="e">
        <f>INDEX(DONNEES,MATCH(B4,keys,0),9)</f>
        <v>#N/A</v>
      </c>
      <c r="D9" s="32"/>
      <c r="E9" s="32"/>
      <c r="F9" s="35"/>
    </row>
    <row r="10" spans="1:7" x14ac:dyDescent="0.3">
      <c r="A10" s="100"/>
      <c r="B10" s="32" t="e">
        <f>INDEX(DONNEES,MATCH(B4,keys,0),10)</f>
        <v>#N/A</v>
      </c>
      <c r="C10" s="36" t="e">
        <f>INDEX(DONNEES,MATCH(B4,keys,0),11)</f>
        <v>#N/A</v>
      </c>
      <c r="D10" s="33"/>
      <c r="E10" s="33"/>
      <c r="F10" s="34"/>
    </row>
    <row r="11" spans="1:7" x14ac:dyDescent="0.3">
      <c r="A11" s="42" t="s">
        <v>8</v>
      </c>
      <c r="B11" s="32" t="e">
        <f>INDEX(DONNEES,MATCH(B4,keys,0),12)</f>
        <v>#N/A</v>
      </c>
      <c r="C11" s="33"/>
      <c r="D11" s="33"/>
      <c r="E11" s="33"/>
      <c r="F11" s="34"/>
    </row>
    <row r="12" spans="1:7" x14ac:dyDescent="0.3">
      <c r="A12" s="43" t="s">
        <v>24</v>
      </c>
      <c r="B12" s="37" t="e">
        <f>INDEX(DONNEES,MATCH(B4,keys,0),13)</f>
        <v>#N/A</v>
      </c>
      <c r="C12" s="33"/>
      <c r="D12" s="33"/>
      <c r="E12" s="33"/>
      <c r="F12" s="34"/>
      <c r="G12" s="38"/>
    </row>
    <row r="13" spans="1:7" x14ac:dyDescent="0.3">
      <c r="A13" s="42" t="s">
        <v>9</v>
      </c>
      <c r="B13" s="32" t="e">
        <f>INDEX(DONNEES,MATCH(B4,keys,0),15)</f>
        <v>#N/A</v>
      </c>
      <c r="C13" s="33"/>
      <c r="D13" s="33"/>
      <c r="E13" s="33"/>
      <c r="F13" s="34"/>
    </row>
    <row r="14" spans="1:7" x14ac:dyDescent="0.3">
      <c r="A14" s="42" t="s">
        <v>10</v>
      </c>
      <c r="B14" s="55" t="e">
        <f>INDEX(DONNEES,MATCH(B4,keys,0),16)</f>
        <v>#N/A</v>
      </c>
      <c r="C14" s="39"/>
      <c r="D14" s="39"/>
      <c r="E14" s="39"/>
      <c r="F14" s="40"/>
    </row>
    <row r="15" spans="1:7" ht="28.8" x14ac:dyDescent="0.3">
      <c r="A15" s="54" t="s">
        <v>46</v>
      </c>
      <c r="B15" s="72"/>
      <c r="C15" s="39"/>
      <c r="D15" s="39"/>
      <c r="E15" s="39"/>
      <c r="F15" s="39"/>
    </row>
    <row r="16" spans="1:7" ht="17.399999999999999" x14ac:dyDescent="0.3">
      <c r="A16" s="101" t="s">
        <v>44</v>
      </c>
      <c r="B16" s="102"/>
      <c r="C16" s="103"/>
      <c r="D16" s="103"/>
      <c r="E16" s="103"/>
      <c r="F16" s="103"/>
      <c r="G16" s="38"/>
    </row>
    <row r="17" spans="1:7" x14ac:dyDescent="0.3">
      <c r="A17" s="69" t="s">
        <v>47</v>
      </c>
      <c r="B17" s="67"/>
      <c r="C17" s="70" t="s">
        <v>22</v>
      </c>
      <c r="D17" s="71" t="s">
        <v>23</v>
      </c>
      <c r="E17" s="71" t="s">
        <v>49</v>
      </c>
      <c r="F17" s="71"/>
      <c r="G17" s="38"/>
    </row>
    <row r="18" spans="1:7" ht="35.4" customHeight="1" x14ac:dyDescent="0.3">
      <c r="A18" s="114" t="s">
        <v>48</v>
      </c>
      <c r="B18" s="114"/>
      <c r="C18" s="68"/>
      <c r="D18" s="57"/>
      <c r="E18" s="57"/>
      <c r="F18" s="57"/>
      <c r="G18" s="38"/>
    </row>
    <row r="19" spans="1:7" ht="36.6" customHeight="1" x14ac:dyDescent="0.3">
      <c r="A19" s="113" t="s">
        <v>50</v>
      </c>
      <c r="B19" s="113"/>
      <c r="C19" s="66"/>
      <c r="D19" s="58"/>
      <c r="E19" s="58"/>
      <c r="F19" s="58"/>
      <c r="G19" s="38"/>
    </row>
    <row r="20" spans="1:7" x14ac:dyDescent="0.3">
      <c r="A20" s="59" t="s">
        <v>41</v>
      </c>
      <c r="B20" s="60"/>
      <c r="C20" s="61"/>
      <c r="D20" s="62"/>
      <c r="E20" s="62"/>
      <c r="F20" s="63" t="s">
        <v>42</v>
      </c>
    </row>
    <row r="21" spans="1:7" ht="15.6" customHeight="1" x14ac:dyDescent="0.3">
      <c r="A21" s="73" t="s">
        <v>51</v>
      </c>
      <c r="B21" s="106" t="s">
        <v>45</v>
      </c>
      <c r="C21" s="107"/>
      <c r="D21" s="107"/>
      <c r="E21" s="107"/>
      <c r="F21" s="108"/>
    </row>
    <row r="22" spans="1:7" x14ac:dyDescent="0.3">
      <c r="A22" s="104" t="s">
        <v>31</v>
      </c>
      <c r="B22" s="105"/>
      <c r="C22" s="61"/>
      <c r="D22" s="62"/>
      <c r="E22" s="62"/>
      <c r="F22" s="63"/>
    </row>
    <row r="23" spans="1:7" x14ac:dyDescent="0.3">
      <c r="A23" s="104" t="s">
        <v>30</v>
      </c>
      <c r="B23" s="105"/>
      <c r="C23" s="61"/>
      <c r="D23" s="62"/>
      <c r="E23" s="62"/>
      <c r="F23" s="63"/>
    </row>
    <row r="24" spans="1:7" x14ac:dyDescent="0.3">
      <c r="A24" s="64" t="s">
        <v>52</v>
      </c>
      <c r="B24" s="65"/>
      <c r="C24" s="61"/>
      <c r="D24" s="62"/>
      <c r="E24" s="62"/>
      <c r="F24" s="63"/>
    </row>
    <row r="25" spans="1:7" x14ac:dyDescent="0.3">
      <c r="A25" s="109" t="s">
        <v>53</v>
      </c>
      <c r="B25" s="110"/>
      <c r="C25" s="25" t="s">
        <v>22</v>
      </c>
      <c r="D25" s="25" t="s">
        <v>23</v>
      </c>
      <c r="E25" s="25" t="s">
        <v>68</v>
      </c>
      <c r="F25" s="25" t="s">
        <v>49</v>
      </c>
      <c r="G25" s="38"/>
    </row>
    <row r="26" spans="1:7" x14ac:dyDescent="0.3">
      <c r="A26" s="74" t="s">
        <v>54</v>
      </c>
      <c r="B26" s="49"/>
      <c r="C26" s="3"/>
      <c r="D26" s="46"/>
      <c r="E26" s="46"/>
      <c r="F26" s="46"/>
    </row>
    <row r="27" spans="1:7" x14ac:dyDescent="0.3">
      <c r="A27" s="48"/>
      <c r="B27" s="53" t="s">
        <v>0</v>
      </c>
      <c r="C27" s="3"/>
      <c r="D27" s="3"/>
      <c r="E27" s="46"/>
      <c r="F27" s="46"/>
    </row>
    <row r="28" spans="1:7" x14ac:dyDescent="0.3">
      <c r="A28" s="74" t="s">
        <v>38</v>
      </c>
      <c r="B28" s="53"/>
      <c r="C28" s="3"/>
      <c r="D28" s="3"/>
      <c r="E28" s="46"/>
      <c r="F28" s="46"/>
    </row>
    <row r="29" spans="1:7" ht="28.8" x14ac:dyDescent="0.3">
      <c r="A29" s="74" t="s">
        <v>74</v>
      </c>
      <c r="B29" s="47"/>
      <c r="C29" s="3"/>
      <c r="D29" s="3"/>
      <c r="E29" s="3"/>
      <c r="F29" s="3"/>
    </row>
    <row r="30" spans="1:7" x14ac:dyDescent="0.3">
      <c r="A30" s="48"/>
      <c r="B30" s="53" t="s">
        <v>0</v>
      </c>
      <c r="C30" s="45"/>
      <c r="D30" s="56"/>
      <c r="E30" s="56"/>
      <c r="F30" s="46"/>
    </row>
    <row r="31" spans="1:7" x14ac:dyDescent="0.3">
      <c r="A31" s="111" t="s">
        <v>32</v>
      </c>
      <c r="B31" s="27" t="s">
        <v>55</v>
      </c>
      <c r="C31" s="26"/>
      <c r="D31" s="44"/>
      <c r="E31" s="44"/>
      <c r="F31" s="44"/>
    </row>
    <row r="32" spans="1:7" x14ac:dyDescent="0.3">
      <c r="A32" s="111"/>
      <c r="B32" s="27" t="s">
        <v>56</v>
      </c>
      <c r="C32" s="26"/>
      <c r="D32" s="44"/>
      <c r="E32" s="44"/>
      <c r="F32" s="26"/>
    </row>
    <row r="33" spans="1:7" x14ac:dyDescent="0.3">
      <c r="A33" s="111"/>
      <c r="B33" s="27" t="s">
        <v>33</v>
      </c>
      <c r="C33" s="26"/>
      <c r="D33" s="44"/>
      <c r="E33" s="44"/>
      <c r="F33" s="26"/>
    </row>
    <row r="34" spans="1:7" x14ac:dyDescent="0.3">
      <c r="A34" s="111"/>
      <c r="B34" s="27" t="s">
        <v>57</v>
      </c>
      <c r="C34" s="26"/>
      <c r="D34" s="44"/>
      <c r="E34" s="44"/>
      <c r="F34" s="26"/>
    </row>
    <row r="35" spans="1:7" x14ac:dyDescent="0.3">
      <c r="A35" s="111"/>
      <c r="B35" s="1" t="s">
        <v>58</v>
      </c>
      <c r="C35" s="26"/>
      <c r="D35" s="44"/>
      <c r="E35" s="44"/>
      <c r="F35" s="26"/>
    </row>
    <row r="36" spans="1:7" x14ac:dyDescent="0.3">
      <c r="A36" s="111"/>
      <c r="B36" s="1" t="s">
        <v>59</v>
      </c>
      <c r="C36" s="26"/>
      <c r="D36" s="44"/>
      <c r="E36" s="44"/>
      <c r="F36" s="26"/>
    </row>
    <row r="37" spans="1:7" x14ac:dyDescent="0.3">
      <c r="A37" s="111"/>
      <c r="B37" s="1" t="s">
        <v>60</v>
      </c>
      <c r="C37" s="26"/>
      <c r="D37" s="44"/>
      <c r="E37" s="44"/>
      <c r="F37" s="26"/>
    </row>
    <row r="38" spans="1:7" x14ac:dyDescent="0.3">
      <c r="A38" s="111"/>
      <c r="B38" s="1" t="s">
        <v>61</v>
      </c>
      <c r="C38" s="26"/>
      <c r="D38" s="44"/>
      <c r="E38" s="44"/>
      <c r="F38" s="26"/>
    </row>
    <row r="39" spans="1:7" x14ac:dyDescent="0.3">
      <c r="A39" s="111"/>
      <c r="B39" s="1" t="s">
        <v>62</v>
      </c>
      <c r="C39" s="26"/>
      <c r="D39" s="44"/>
      <c r="E39" s="44"/>
      <c r="F39" s="26"/>
    </row>
    <row r="40" spans="1:7" x14ac:dyDescent="0.3">
      <c r="A40" s="111"/>
      <c r="B40" s="52" t="s">
        <v>0</v>
      </c>
      <c r="C40" s="112">
        <f>SUM(C31:F39)</f>
        <v>0</v>
      </c>
      <c r="D40" s="112"/>
      <c r="E40" s="112"/>
      <c r="F40" s="112"/>
    </row>
    <row r="41" spans="1:7" x14ac:dyDescent="0.3">
      <c r="A41" s="85"/>
      <c r="B41" s="86"/>
      <c r="C41" s="24" t="s">
        <v>22</v>
      </c>
      <c r="D41" s="24" t="s">
        <v>23</v>
      </c>
      <c r="E41" s="24" t="s">
        <v>68</v>
      </c>
      <c r="F41" s="24" t="s">
        <v>49</v>
      </c>
      <c r="G41" s="38"/>
    </row>
    <row r="42" spans="1:7" x14ac:dyDescent="0.3">
      <c r="A42" s="81" t="s">
        <v>67</v>
      </c>
      <c r="B42" s="27" t="s">
        <v>1</v>
      </c>
      <c r="C42" s="26"/>
      <c r="D42" s="44"/>
      <c r="E42" s="44"/>
      <c r="F42" s="26"/>
    </row>
    <row r="43" spans="1:7" x14ac:dyDescent="0.3">
      <c r="A43" s="81"/>
      <c r="B43" s="1" t="s">
        <v>69</v>
      </c>
      <c r="C43" s="26"/>
      <c r="D43" s="44"/>
      <c r="E43" s="44"/>
      <c r="F43" s="26"/>
    </row>
    <row r="44" spans="1:7" x14ac:dyDescent="0.3">
      <c r="A44" s="81"/>
      <c r="B44" s="1" t="s">
        <v>70</v>
      </c>
      <c r="C44" s="20"/>
      <c r="D44" s="20"/>
      <c r="E44" s="20"/>
      <c r="F44" s="20"/>
    </row>
    <row r="45" spans="1:7" x14ac:dyDescent="0.3">
      <c r="A45" s="81"/>
      <c r="B45" s="27" t="s">
        <v>71</v>
      </c>
      <c r="C45" s="26"/>
      <c r="D45" s="44"/>
      <c r="E45" s="44"/>
      <c r="F45" s="26"/>
    </row>
    <row r="46" spans="1:7" x14ac:dyDescent="0.3">
      <c r="A46" s="81"/>
      <c r="B46" s="51" t="s">
        <v>0</v>
      </c>
      <c r="C46" s="82">
        <f>SUM(C42:F45)</f>
        <v>0</v>
      </c>
      <c r="D46" s="83"/>
      <c r="E46" s="83"/>
      <c r="F46" s="84"/>
    </row>
    <row r="47" spans="1:7" x14ac:dyDescent="0.3">
      <c r="A47" s="85"/>
      <c r="B47" s="86"/>
      <c r="C47" s="24" t="s">
        <v>22</v>
      </c>
      <c r="D47" s="24" t="s">
        <v>23</v>
      </c>
      <c r="E47" s="24" t="s">
        <v>68</v>
      </c>
      <c r="F47" s="24" t="s">
        <v>49</v>
      </c>
      <c r="G47" s="38"/>
    </row>
    <row r="48" spans="1:7" x14ac:dyDescent="0.3">
      <c r="A48" s="87" t="s">
        <v>66</v>
      </c>
      <c r="B48" s="2" t="s">
        <v>34</v>
      </c>
      <c r="C48" s="21"/>
      <c r="D48" s="21"/>
      <c r="E48" s="21"/>
      <c r="F48" s="21"/>
    </row>
    <row r="49" spans="1:7" x14ac:dyDescent="0.3">
      <c r="A49" s="88"/>
      <c r="B49" s="2" t="s">
        <v>35</v>
      </c>
      <c r="C49" s="21"/>
      <c r="D49" s="21"/>
      <c r="E49" s="21"/>
      <c r="F49" s="21"/>
    </row>
    <row r="50" spans="1:7" x14ac:dyDescent="0.3">
      <c r="A50" s="88"/>
      <c r="B50" s="2" t="s">
        <v>63</v>
      </c>
      <c r="C50" s="22"/>
      <c r="D50" s="22"/>
      <c r="E50" s="22"/>
      <c r="F50" s="22"/>
    </row>
    <row r="51" spans="1:7" x14ac:dyDescent="0.3">
      <c r="A51" s="88"/>
      <c r="B51" s="2" t="s">
        <v>64</v>
      </c>
      <c r="C51" s="22"/>
      <c r="D51" s="22"/>
      <c r="E51" s="22"/>
      <c r="F51" s="22"/>
    </row>
    <row r="52" spans="1:7" x14ac:dyDescent="0.3">
      <c r="A52" s="88"/>
      <c r="B52" s="2" t="s">
        <v>36</v>
      </c>
      <c r="C52" s="21"/>
      <c r="D52" s="21"/>
      <c r="E52" s="21"/>
      <c r="F52" s="21"/>
    </row>
    <row r="53" spans="1:7" x14ac:dyDescent="0.3">
      <c r="A53" s="88"/>
      <c r="B53" s="2" t="s">
        <v>65</v>
      </c>
      <c r="C53" s="21"/>
      <c r="D53" s="21"/>
      <c r="E53" s="21"/>
      <c r="F53" s="21"/>
    </row>
    <row r="54" spans="1:7" x14ac:dyDescent="0.3">
      <c r="A54" s="88"/>
      <c r="B54" s="2" t="s">
        <v>76</v>
      </c>
      <c r="C54" s="21"/>
      <c r="D54" s="21"/>
      <c r="E54" s="21"/>
      <c r="F54" s="21"/>
    </row>
    <row r="55" spans="1:7" ht="28.8" x14ac:dyDescent="0.3">
      <c r="A55" s="88"/>
      <c r="B55" s="140" t="s">
        <v>75</v>
      </c>
      <c r="C55" s="21"/>
      <c r="D55" s="21"/>
      <c r="E55" s="21"/>
      <c r="F55" s="21"/>
    </row>
    <row r="56" spans="1:7" x14ac:dyDescent="0.3">
      <c r="A56" s="88"/>
      <c r="B56" s="2" t="s">
        <v>37</v>
      </c>
      <c r="C56" s="21"/>
      <c r="D56" s="21"/>
      <c r="E56" s="21"/>
      <c r="F56" s="21"/>
    </row>
    <row r="57" spans="1:7" x14ac:dyDescent="0.3">
      <c r="A57" s="88"/>
      <c r="B57" s="2" t="s">
        <v>71</v>
      </c>
      <c r="C57" s="21"/>
      <c r="D57" s="21"/>
      <c r="E57" s="21"/>
      <c r="F57" s="21"/>
    </row>
    <row r="58" spans="1:7" ht="15" thickBot="1" x14ac:dyDescent="0.35">
      <c r="A58" s="89"/>
      <c r="B58" s="50" t="s">
        <v>0</v>
      </c>
      <c r="C58" s="78">
        <f>SUM(C48:F53)</f>
        <v>0</v>
      </c>
      <c r="D58" s="79"/>
      <c r="E58" s="79"/>
      <c r="F58" s="80"/>
    </row>
    <row r="59" spans="1:7" ht="18" thickBot="1" x14ac:dyDescent="0.35">
      <c r="A59" s="131" t="s">
        <v>11</v>
      </c>
      <c r="B59" s="132"/>
      <c r="C59" s="132"/>
      <c r="D59" s="132"/>
      <c r="E59" s="132"/>
      <c r="F59" s="133"/>
    </row>
    <row r="60" spans="1:7" ht="38.4" customHeight="1" x14ac:dyDescent="0.3">
      <c r="A60" s="41" t="s">
        <v>39</v>
      </c>
      <c r="B60" s="137"/>
      <c r="C60" s="138"/>
      <c r="D60" s="138"/>
      <c r="E60" s="138"/>
      <c r="F60" s="139"/>
      <c r="G60" s="38"/>
    </row>
    <row r="61" spans="1:7" ht="38.4" customHeight="1" x14ac:dyDescent="0.3">
      <c r="A61" s="41" t="s">
        <v>40</v>
      </c>
      <c r="B61" s="75"/>
      <c r="C61" s="76"/>
      <c r="D61" s="76"/>
      <c r="E61" s="76"/>
      <c r="F61" s="77"/>
      <c r="G61" s="38"/>
    </row>
    <row r="62" spans="1:7" ht="38.4" customHeight="1" x14ac:dyDescent="0.3">
      <c r="A62" s="41" t="s">
        <v>72</v>
      </c>
      <c r="B62" s="75"/>
      <c r="C62" s="76"/>
      <c r="D62" s="76"/>
      <c r="E62" s="76"/>
      <c r="F62" s="77"/>
      <c r="G62" s="38"/>
    </row>
    <row r="63" spans="1:7" ht="28.8" x14ac:dyDescent="0.3">
      <c r="A63" s="41" t="s">
        <v>73</v>
      </c>
      <c r="B63" s="127"/>
      <c r="C63" s="128"/>
      <c r="D63" s="128"/>
      <c r="E63" s="128"/>
      <c r="F63" s="129"/>
    </row>
    <row r="64" spans="1:7" ht="18" thickBot="1" x14ac:dyDescent="0.35">
      <c r="A64" s="134" t="s">
        <v>27</v>
      </c>
      <c r="B64" s="135"/>
      <c r="C64" s="135"/>
      <c r="D64" s="135"/>
      <c r="E64" s="135"/>
      <c r="F64" s="136"/>
    </row>
    <row r="65" spans="1:6" ht="15" customHeight="1" x14ac:dyDescent="0.3">
      <c r="A65" s="130" t="s">
        <v>28</v>
      </c>
      <c r="B65" s="118"/>
      <c r="C65" s="119"/>
      <c r="D65" s="119"/>
      <c r="E65" s="119"/>
      <c r="F65" s="120"/>
    </row>
    <row r="66" spans="1:6" x14ac:dyDescent="0.3">
      <c r="A66" s="116"/>
      <c r="B66" s="121"/>
      <c r="C66" s="122"/>
      <c r="D66" s="122"/>
      <c r="E66" s="122"/>
      <c r="F66" s="123"/>
    </row>
    <row r="67" spans="1:6" x14ac:dyDescent="0.3">
      <c r="A67" s="117"/>
      <c r="B67" s="124"/>
      <c r="C67" s="125"/>
      <c r="D67" s="125"/>
      <c r="E67" s="125"/>
      <c r="F67" s="126"/>
    </row>
    <row r="68" spans="1:6" ht="15" customHeight="1" x14ac:dyDescent="0.3">
      <c r="A68" s="115" t="s">
        <v>25</v>
      </c>
      <c r="B68" s="118"/>
      <c r="C68" s="119"/>
      <c r="D68" s="119"/>
      <c r="E68" s="119"/>
      <c r="F68" s="120"/>
    </row>
    <row r="69" spans="1:6" x14ac:dyDescent="0.3">
      <c r="A69" s="116"/>
      <c r="B69" s="121"/>
      <c r="C69" s="122"/>
      <c r="D69" s="122"/>
      <c r="E69" s="122"/>
      <c r="F69" s="123"/>
    </row>
    <row r="70" spans="1:6" x14ac:dyDescent="0.3">
      <c r="A70" s="117"/>
      <c r="B70" s="124"/>
      <c r="C70" s="125"/>
      <c r="D70" s="125"/>
      <c r="E70" s="125"/>
      <c r="F70" s="126"/>
    </row>
    <row r="71" spans="1:6" x14ac:dyDescent="0.3">
      <c r="A71" s="115" t="s">
        <v>29</v>
      </c>
      <c r="B71" s="118"/>
      <c r="C71" s="119"/>
      <c r="D71" s="119"/>
      <c r="E71" s="119"/>
      <c r="F71" s="120"/>
    </row>
    <row r="72" spans="1:6" x14ac:dyDescent="0.3">
      <c r="A72" s="116"/>
      <c r="B72" s="121"/>
      <c r="C72" s="122"/>
      <c r="D72" s="122"/>
      <c r="E72" s="122"/>
      <c r="F72" s="123"/>
    </row>
    <row r="73" spans="1:6" x14ac:dyDescent="0.3">
      <c r="A73" s="117"/>
      <c r="B73" s="124"/>
      <c r="C73" s="125"/>
      <c r="D73" s="125"/>
      <c r="E73" s="125"/>
      <c r="F73" s="126"/>
    </row>
    <row r="74" spans="1:6" x14ac:dyDescent="0.3">
      <c r="A74" s="115" t="s">
        <v>26</v>
      </c>
      <c r="B74" s="118"/>
      <c r="C74" s="119"/>
      <c r="D74" s="119"/>
      <c r="E74" s="119"/>
      <c r="F74" s="120"/>
    </row>
    <row r="75" spans="1:6" x14ac:dyDescent="0.3">
      <c r="A75" s="116"/>
      <c r="B75" s="121"/>
      <c r="C75" s="122"/>
      <c r="D75" s="122"/>
      <c r="E75" s="122"/>
      <c r="F75" s="123"/>
    </row>
    <row r="76" spans="1:6" x14ac:dyDescent="0.3">
      <c r="A76" s="117"/>
      <c r="B76" s="124"/>
      <c r="C76" s="125"/>
      <c r="D76" s="125"/>
      <c r="E76" s="125"/>
      <c r="F76" s="126"/>
    </row>
    <row r="77" spans="1:6" x14ac:dyDescent="0.3">
      <c r="A77" s="28" t="s">
        <v>12</v>
      </c>
    </row>
  </sheetData>
  <mergeCells count="32">
    <mergeCell ref="B63:F63"/>
    <mergeCell ref="A65:A67"/>
    <mergeCell ref="A59:F59"/>
    <mergeCell ref="A64:F64"/>
    <mergeCell ref="B60:F60"/>
    <mergeCell ref="A68:A70"/>
    <mergeCell ref="A71:A73"/>
    <mergeCell ref="A74:A76"/>
    <mergeCell ref="B65:F67"/>
    <mergeCell ref="B68:F70"/>
    <mergeCell ref="B71:F73"/>
    <mergeCell ref="B74:F76"/>
    <mergeCell ref="A16:F16"/>
    <mergeCell ref="A22:B22"/>
    <mergeCell ref="B21:F21"/>
    <mergeCell ref="A23:B23"/>
    <mergeCell ref="A41:B41"/>
    <mergeCell ref="A25:B25"/>
    <mergeCell ref="A31:A40"/>
    <mergeCell ref="C40:F40"/>
    <mergeCell ref="A19:B19"/>
    <mergeCell ref="A18:B18"/>
    <mergeCell ref="A1:F1"/>
    <mergeCell ref="A2:F2"/>
    <mergeCell ref="A3:F3"/>
    <mergeCell ref="A7:A8"/>
    <mergeCell ref="A9:A10"/>
    <mergeCell ref="C58:F58"/>
    <mergeCell ref="A42:A46"/>
    <mergeCell ref="C46:F46"/>
    <mergeCell ref="A47:B47"/>
    <mergeCell ref="A48:A58"/>
  </mergeCells>
  <dataValidations count="1">
    <dataValidation type="textLength" operator="lessThanOrEqual" allowBlank="1" showInputMessage="1" showErrorMessage="1" sqref="B65:F76" xr:uid="{00000000-0002-0000-0000-000000000000}">
      <formula1>2000</formula1>
    </dataValidation>
  </dataValidations>
  <pageMargins left="0.17" right="0.16" top="0.18" bottom="0.18" header="0.17" footer="0.17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workbookViewId="0">
      <selection activeCell="A2" sqref="A2:A58"/>
    </sheetView>
  </sheetViews>
  <sheetFormatPr baseColWidth="10" defaultRowHeight="14.4" x14ac:dyDescent="0.3"/>
  <cols>
    <col min="1" max="1" width="12.5546875" bestFit="1" customWidth="1"/>
    <col min="2" max="2" width="32.33203125" customWidth="1"/>
    <col min="3" max="3" width="6.88671875" customWidth="1"/>
    <col min="4" max="4" width="18.5546875" customWidth="1"/>
    <col min="5" max="5" width="7.6640625" bestFit="1" customWidth="1"/>
    <col min="6" max="6" width="5.88671875" customWidth="1"/>
    <col min="7" max="7" width="13" customWidth="1"/>
    <col min="8" max="8" width="16.44140625" customWidth="1"/>
    <col min="9" max="9" width="7.6640625" bestFit="1" customWidth="1"/>
    <col min="11" max="11" width="12.88671875" customWidth="1"/>
    <col min="12" max="12" width="28.33203125" customWidth="1"/>
    <col min="13" max="13" width="13.6640625" customWidth="1"/>
    <col min="14" max="14" width="12.44140625" bestFit="1" customWidth="1"/>
    <col min="15" max="15" width="15.6640625" customWidth="1"/>
    <col min="16" max="16" width="13.44140625" customWidth="1"/>
  </cols>
  <sheetData>
    <row r="1" spans="1:16" ht="39.6" x14ac:dyDescent="0.3">
      <c r="A1" s="4" t="s">
        <v>3</v>
      </c>
      <c r="B1" s="4" t="s">
        <v>13</v>
      </c>
      <c r="C1" s="5" t="s">
        <v>14</v>
      </c>
      <c r="D1" s="6" t="s">
        <v>15</v>
      </c>
      <c r="E1" s="7" t="s">
        <v>16</v>
      </c>
      <c r="F1" s="7" t="s">
        <v>17</v>
      </c>
      <c r="G1" s="4" t="s">
        <v>18</v>
      </c>
      <c r="H1" s="4" t="s">
        <v>19</v>
      </c>
      <c r="I1" s="4" t="s">
        <v>16</v>
      </c>
      <c r="J1" s="4" t="s">
        <v>17</v>
      </c>
      <c r="K1" s="4" t="s">
        <v>18</v>
      </c>
      <c r="L1" s="8" t="s">
        <v>20</v>
      </c>
      <c r="M1" s="8" t="s">
        <v>24</v>
      </c>
      <c r="N1" s="7" t="s">
        <v>21</v>
      </c>
      <c r="O1" s="7" t="s">
        <v>9</v>
      </c>
      <c r="P1" s="9" t="s">
        <v>10</v>
      </c>
    </row>
    <row r="2" spans="1:16" x14ac:dyDescent="0.3">
      <c r="A2" s="10"/>
      <c r="B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spans="1:16" x14ac:dyDescent="0.3">
      <c r="A3" s="10"/>
      <c r="B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x14ac:dyDescent="0.3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x14ac:dyDescent="0.3">
      <c r="A5" s="10"/>
      <c r="B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  <c r="P5" s="11"/>
    </row>
    <row r="6" spans="1:16" x14ac:dyDescent="0.3">
      <c r="A6" s="10"/>
      <c r="B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3">
      <c r="A7" s="10"/>
      <c r="B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4"/>
      <c r="P7" s="11"/>
    </row>
    <row r="8" spans="1:16" x14ac:dyDescent="0.3">
      <c r="A8" s="10"/>
      <c r="B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6" x14ac:dyDescent="0.3">
      <c r="A9" s="10"/>
      <c r="B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P9" s="11"/>
    </row>
    <row r="10" spans="1:16" x14ac:dyDescent="0.3">
      <c r="A10" s="10"/>
      <c r="B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5"/>
      <c r="O10" s="16"/>
      <c r="P10" s="11"/>
    </row>
    <row r="11" spans="1:16" x14ac:dyDescent="0.3">
      <c r="A11" s="10"/>
      <c r="B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11"/>
    </row>
    <row r="12" spans="1:16" x14ac:dyDescent="0.3">
      <c r="A12" s="10"/>
      <c r="B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x14ac:dyDescent="0.3">
      <c r="A13" s="10"/>
      <c r="B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11"/>
    </row>
    <row r="14" spans="1:16" x14ac:dyDescent="0.3">
      <c r="A14" s="10"/>
      <c r="B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</row>
    <row r="15" spans="1:16" x14ac:dyDescent="0.3">
      <c r="A15" s="10"/>
      <c r="B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2"/>
    </row>
    <row r="16" spans="1:16" x14ac:dyDescent="0.3">
      <c r="A16" s="10"/>
      <c r="B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P16" s="11"/>
    </row>
    <row r="17" spans="1:16" x14ac:dyDescent="0.3">
      <c r="A17" s="10"/>
      <c r="B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P17" s="11"/>
    </row>
    <row r="18" spans="1:16" x14ac:dyDescent="0.3">
      <c r="B18" s="10"/>
      <c r="E18" s="10"/>
      <c r="I18" s="10"/>
      <c r="O18" s="10"/>
      <c r="P18" s="12"/>
    </row>
    <row r="19" spans="1:16" x14ac:dyDescent="0.3">
      <c r="A19" s="10"/>
      <c r="B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5"/>
      <c r="P19" s="11"/>
    </row>
    <row r="20" spans="1:16" x14ac:dyDescent="0.3">
      <c r="A20" s="10"/>
      <c r="B20" s="10"/>
      <c r="D20" s="10"/>
      <c r="E20" s="10"/>
      <c r="F20" s="10"/>
      <c r="G20" s="10"/>
      <c r="H20" s="10"/>
      <c r="I20" s="10"/>
      <c r="J20" s="10"/>
      <c r="K20" s="10"/>
      <c r="L20" s="17"/>
      <c r="M20" s="11"/>
      <c r="N20" s="10"/>
      <c r="O20" s="10"/>
      <c r="P20" s="11"/>
    </row>
    <row r="21" spans="1:16" x14ac:dyDescent="0.3">
      <c r="A21" s="10"/>
      <c r="B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</row>
    <row r="22" spans="1:16" x14ac:dyDescent="0.3">
      <c r="A22" s="10"/>
      <c r="B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/>
    </row>
    <row r="23" spans="1:16" x14ac:dyDescent="0.3">
      <c r="A23" s="10"/>
      <c r="B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8"/>
      <c r="P23" s="11"/>
    </row>
    <row r="24" spans="1:16" x14ac:dyDescent="0.3">
      <c r="A24" s="10"/>
      <c r="B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P24" s="11"/>
    </row>
    <row r="25" spans="1:16" x14ac:dyDescent="0.3">
      <c r="A25" s="10"/>
      <c r="B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P25" s="11"/>
    </row>
    <row r="26" spans="1:16" x14ac:dyDescent="0.3">
      <c r="A26" s="10"/>
      <c r="B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/>
    </row>
    <row r="27" spans="1:16" x14ac:dyDescent="0.3">
      <c r="A27" s="10"/>
      <c r="B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P27" s="11"/>
    </row>
    <row r="28" spans="1:16" x14ac:dyDescent="0.3">
      <c r="A28" s="10"/>
      <c r="B28" s="1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P28" s="11"/>
    </row>
    <row r="29" spans="1:16" x14ac:dyDescent="0.3">
      <c r="B29" s="10"/>
      <c r="E29" s="10"/>
      <c r="F29" s="10"/>
      <c r="G29" s="10"/>
      <c r="I29" s="10"/>
      <c r="J29" s="10"/>
      <c r="K29" s="10"/>
      <c r="M29" s="10"/>
      <c r="O29" s="10"/>
      <c r="P29" s="12"/>
    </row>
    <row r="30" spans="1:16" x14ac:dyDescent="0.3">
      <c r="A30" s="10"/>
      <c r="B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4"/>
      <c r="P30" s="11"/>
    </row>
    <row r="31" spans="1:16" x14ac:dyDescent="0.3">
      <c r="A31" s="10"/>
      <c r="B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/>
    </row>
    <row r="32" spans="1:16" x14ac:dyDescent="0.3">
      <c r="A32" s="10"/>
      <c r="B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P32" s="11"/>
    </row>
    <row r="33" spans="1:16" x14ac:dyDescent="0.3">
      <c r="A33" s="10"/>
      <c r="B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</row>
    <row r="34" spans="1:16" x14ac:dyDescent="0.3">
      <c r="A34" s="10"/>
      <c r="B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5"/>
      <c r="P34" s="11"/>
    </row>
    <row r="35" spans="1:16" x14ac:dyDescent="0.3">
      <c r="A35" s="10"/>
      <c r="B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5"/>
      <c r="P35" s="11"/>
    </row>
    <row r="36" spans="1:16" x14ac:dyDescent="0.3">
      <c r="A36" s="10"/>
      <c r="B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P36" s="11"/>
    </row>
    <row r="37" spans="1:16" x14ac:dyDescent="0.3">
      <c r="A37" s="10"/>
      <c r="B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1"/>
    </row>
    <row r="38" spans="1:16" x14ac:dyDescent="0.3">
      <c r="A38" s="10"/>
      <c r="B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P38" s="11"/>
    </row>
    <row r="39" spans="1:16" x14ac:dyDescent="0.3">
      <c r="A39" s="10"/>
      <c r="B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P39" s="11"/>
    </row>
    <row r="40" spans="1:16" x14ac:dyDescent="0.3">
      <c r="A40" s="10"/>
      <c r="B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1"/>
    </row>
    <row r="41" spans="1:16" x14ac:dyDescent="0.3">
      <c r="A41" s="10"/>
      <c r="B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8"/>
      <c r="P41" s="11"/>
    </row>
    <row r="42" spans="1:16" x14ac:dyDescent="0.3">
      <c r="A42" s="10"/>
      <c r="B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P42" s="11"/>
    </row>
    <row r="43" spans="1:16" x14ac:dyDescent="0.3">
      <c r="A43" s="10"/>
      <c r="B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1"/>
    </row>
    <row r="44" spans="1:16" x14ac:dyDescent="0.3">
      <c r="A44" s="10"/>
      <c r="B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P44" s="11"/>
    </row>
    <row r="45" spans="1:16" x14ac:dyDescent="0.3">
      <c r="A45" s="10"/>
      <c r="B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"/>
    </row>
    <row r="46" spans="1:16" x14ac:dyDescent="0.3">
      <c r="A46" s="10"/>
      <c r="B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P46" s="11"/>
    </row>
    <row r="47" spans="1:16" x14ac:dyDescent="0.3">
      <c r="A47" s="10"/>
      <c r="B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P47" s="11"/>
    </row>
    <row r="48" spans="1:16" x14ac:dyDescent="0.3">
      <c r="A48" s="10"/>
      <c r="B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P48" s="11"/>
    </row>
    <row r="49" spans="1:16" x14ac:dyDescent="0.3">
      <c r="A49" s="10"/>
      <c r="B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P49" s="12"/>
    </row>
    <row r="50" spans="1:16" x14ac:dyDescent="0.3">
      <c r="A50" s="10"/>
      <c r="B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P50" s="12"/>
    </row>
    <row r="51" spans="1:16" x14ac:dyDescent="0.3">
      <c r="A51" s="10"/>
      <c r="B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P51" s="11"/>
    </row>
    <row r="52" spans="1:16" x14ac:dyDescent="0.3">
      <c r="A52" s="10"/>
      <c r="B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P52" s="11"/>
    </row>
    <row r="53" spans="1:16" x14ac:dyDescent="0.3">
      <c r="A53" s="10"/>
      <c r="B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P53" s="11"/>
    </row>
    <row r="54" spans="1:16" x14ac:dyDescent="0.3">
      <c r="A54" s="10"/>
      <c r="B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P54" s="11"/>
    </row>
    <row r="55" spans="1:16" x14ac:dyDescent="0.3">
      <c r="A55" s="10"/>
      <c r="B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P55" s="11"/>
    </row>
    <row r="56" spans="1:16" x14ac:dyDescent="0.3">
      <c r="A56" s="10"/>
      <c r="B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P56" s="11"/>
    </row>
    <row r="57" spans="1:16" x14ac:dyDescent="0.3">
      <c r="A57" s="10"/>
      <c r="B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1"/>
    </row>
    <row r="58" spans="1:16" x14ac:dyDescent="0.3">
      <c r="A58" s="10"/>
      <c r="B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5"/>
      <c r="P58" s="11"/>
    </row>
  </sheetData>
  <autoFilter ref="A1:P58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Oblig</vt:lpstr>
      <vt:lpstr>Feuil2</vt:lpstr>
      <vt:lpstr>DONNEES</vt:lpstr>
      <vt:lpstr>keys</vt:lpstr>
      <vt:lpstr>Oblig!Zone_d_impression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DGO5-MEURICE Sophie</dc:creator>
  <cp:lastModifiedBy>DELBASCOURT Pauline</cp:lastModifiedBy>
  <cp:lastPrinted>2016-12-15T09:24:19Z</cp:lastPrinted>
  <dcterms:created xsi:type="dcterms:W3CDTF">2015-01-27T08:14:09Z</dcterms:created>
  <dcterms:modified xsi:type="dcterms:W3CDTF">2025-11-18T13:46:02Z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2021-11-24T11:04:42Z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793ae633-1238-45a1-a98b-4e9e7c16a682</vt:lpwstr>
  </property>
  <property fmtid="{D5CDD505-2E9C-101B-9397-08002B2CF9AE}" pid="8" name="MSIP_Label_97a477d1-147d-4e34-b5e3-7b26d2f44870_ContentBits">
    <vt:lpwstr>0</vt:lpwstr>
  </property>
</Properties>
</file>