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ailth01\Downloads\"/>
    </mc:Choice>
  </mc:AlternateContent>
  <xr:revisionPtr revIDLastSave="0" documentId="8_{C7A9E48A-DA4A-4BB2-BA02-219B97024D54}" xr6:coauthVersionLast="47" xr6:coauthVersionMax="47" xr10:uidLastSave="{00000000-0000-0000-0000-000000000000}"/>
  <bookViews>
    <workbookView xWindow="-120" yWindow="-120" windowWidth="38640" windowHeight="21120" tabRatio="500" activeTab="1" xr2:uid="{00000000-000D-0000-FFFF-FFFF00000000}"/>
  </bookViews>
  <sheets>
    <sheet name="Remarques préalables" sheetId="1" r:id="rId1"/>
    <sheet name="Charges" sheetId="2" r:id="rId2"/>
    <sheet name="Produits" sheetId="3" r:id="rId3"/>
  </sheets>
  <definedNames>
    <definedName name="_xlnm._FilterDatabase" localSheetId="1">Charges!$A$5:$H$213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3" i="2" l="1"/>
  <c r="F153" i="2"/>
  <c r="G14" i="2"/>
  <c r="G76" i="3"/>
  <c r="F76" i="3"/>
  <c r="F124" i="2"/>
  <c r="G102" i="3" l="1"/>
  <c r="F102" i="3"/>
  <c r="F8" i="2"/>
  <c r="G158" i="2"/>
  <c r="G156" i="2" s="1"/>
  <c r="F158" i="2"/>
  <c r="F156" i="2" s="1"/>
  <c r="F51" i="3"/>
  <c r="F29" i="3"/>
  <c r="G16" i="3"/>
  <c r="F16" i="3"/>
  <c r="F15" i="3" s="1"/>
  <c r="G153" i="3"/>
  <c r="G152" i="3" s="1"/>
  <c r="F153" i="3"/>
  <c r="F152" i="3" s="1"/>
  <c r="G197" i="2"/>
  <c r="F197" i="2"/>
  <c r="G147" i="2"/>
  <c r="G136" i="2" s="1"/>
  <c r="F147" i="2"/>
  <c r="F110" i="2"/>
  <c r="G49" i="2"/>
  <c r="F49" i="2"/>
  <c r="G43" i="2"/>
  <c r="F43" i="2"/>
  <c r="G27" i="2"/>
  <c r="G25" i="2" s="1"/>
  <c r="F27" i="2"/>
  <c r="F25" i="2" s="1"/>
  <c r="G8" i="2"/>
  <c r="G124" i="2"/>
  <c r="G93" i="2"/>
  <c r="F93" i="2"/>
  <c r="F77" i="2"/>
  <c r="G17" i="2"/>
  <c r="G15" i="2" s="1"/>
  <c r="F17" i="2"/>
  <c r="F15" i="2" s="1"/>
  <c r="F14" i="2" s="1"/>
  <c r="G9" i="3"/>
  <c r="F9" i="3"/>
  <c r="G129" i="3"/>
  <c r="F129" i="3"/>
  <c r="G132" i="3"/>
  <c r="F132" i="3"/>
  <c r="G90" i="3"/>
  <c r="F90" i="3"/>
  <c r="G86" i="3"/>
  <c r="G83" i="3" s="1"/>
  <c r="F86" i="3"/>
  <c r="F83" i="3" s="1"/>
  <c r="G80" i="3"/>
  <c r="F80" i="3"/>
  <c r="G77" i="3"/>
  <c r="F77" i="3"/>
  <c r="G67" i="3"/>
  <c r="F67" i="3"/>
  <c r="G51" i="3"/>
  <c r="F59" i="2"/>
  <c r="G59" i="2"/>
  <c r="G77" i="2"/>
  <c r="F81" i="2"/>
  <c r="G81" i="2"/>
  <c r="F100" i="2"/>
  <c r="G100" i="2"/>
  <c r="G110" i="2"/>
  <c r="F136" i="2"/>
  <c r="F171" i="2"/>
  <c r="F165" i="2" s="1"/>
  <c r="G171" i="2"/>
  <c r="G165" i="2" s="1"/>
  <c r="F7" i="2" l="1"/>
  <c r="G154" i="2"/>
  <c r="F154" i="2"/>
  <c r="G7" i="2"/>
  <c r="G15" i="3"/>
  <c r="G148" i="3"/>
  <c r="F148" i="3"/>
  <c r="G135" i="3"/>
  <c r="F135" i="3"/>
  <c r="F123" i="3" s="1"/>
  <c r="G115" i="3"/>
  <c r="G109" i="3" s="1"/>
  <c r="F115" i="3"/>
  <c r="F109" i="3" s="1"/>
  <c r="G96" i="3"/>
  <c r="F96" i="3"/>
  <c r="G48" i="3"/>
  <c r="F48" i="3"/>
  <c r="G41" i="3"/>
  <c r="G40" i="3" s="1"/>
  <c r="F41" i="3"/>
  <c r="F40" i="3" s="1"/>
  <c r="G29" i="3"/>
  <c r="G230" i="2"/>
  <c r="E230" i="2"/>
  <c r="G229" i="2"/>
  <c r="E229" i="2"/>
  <c r="G226" i="2"/>
  <c r="E226" i="2"/>
  <c r="G225" i="2"/>
  <c r="E225" i="2"/>
  <c r="G224" i="2"/>
  <c r="E224" i="2"/>
  <c r="G223" i="2"/>
  <c r="E223" i="2"/>
  <c r="G222" i="2"/>
  <c r="E222" i="2"/>
  <c r="G216" i="2"/>
  <c r="E216" i="2"/>
  <c r="E228" i="2"/>
  <c r="E219" i="2"/>
  <c r="F8" i="3" l="1"/>
  <c r="G95" i="3"/>
  <c r="F95" i="3"/>
  <c r="F171" i="3" s="1"/>
  <c r="F173" i="3" s="1"/>
  <c r="G213" i="2"/>
  <c r="F213" i="2"/>
  <c r="G8" i="3"/>
  <c r="G123" i="3"/>
  <c r="G171" i="3" s="1"/>
  <c r="E218" i="2"/>
  <c r="G218" i="2"/>
  <c r="G217" i="2"/>
  <c r="E217" i="2"/>
  <c r="G228" i="2"/>
  <c r="G231" i="2" s="1"/>
  <c r="E227" i="2"/>
  <c r="G227" i="2"/>
  <c r="E231" i="2"/>
  <c r="G219" i="2"/>
  <c r="G173" i="3" l="1"/>
  <c r="E220" i="2"/>
  <c r="F225" i="2"/>
  <c r="H223" i="2"/>
  <c r="F228" i="2"/>
  <c r="F226" i="2"/>
  <c r="F218" i="2"/>
  <c r="F223" i="2"/>
  <c r="G233" i="2"/>
  <c r="G220" i="2"/>
  <c r="E233" i="2"/>
  <c r="F7" i="3" l="1"/>
  <c r="F163" i="3" s="1"/>
  <c r="G7" i="3"/>
  <c r="G163" i="3" s="1"/>
  <c r="H225" i="2"/>
  <c r="H218" i="2"/>
  <c r="H229" i="2"/>
  <c r="F217" i="2"/>
  <c r="F219" i="2"/>
  <c r="F229" i="2"/>
  <c r="F230" i="2"/>
  <c r="H228" i="2"/>
  <c r="F227" i="2"/>
  <c r="F231" i="2"/>
  <c r="F224" i="2"/>
  <c r="H219" i="2"/>
  <c r="H227" i="2"/>
  <c r="H217" i="2"/>
  <c r="H224" i="2"/>
  <c r="H231" i="2"/>
  <c r="H230" i="2"/>
  <c r="H226" i="2"/>
  <c r="F220" i="2"/>
  <c r="H220" i="2"/>
  <c r="G167" i="3" l="1"/>
  <c r="G172" i="3"/>
  <c r="F174" i="3"/>
  <c r="F175" i="3" s="1"/>
  <c r="F167" i="3"/>
  <c r="F172" i="3"/>
  <c r="G174" i="3"/>
  <c r="G175" i="3" s="1"/>
  <c r="F233" i="2"/>
  <c r="H233" i="2"/>
</calcChain>
</file>

<file path=xl/sharedStrings.xml><?xml version="1.0" encoding="utf-8"?>
<sst xmlns="http://schemas.openxmlformats.org/spreadsheetml/2006/main" count="666" uniqueCount="543">
  <si>
    <t>Remarques préalables</t>
  </si>
  <si>
    <t>Avant de compléter les tableaux, veuillez renseigner dans les comptes de Charges et Produits (à la ligne 5) la date à laquelle se réfère l'exercice (à la saison ou à l'année civile)</t>
  </si>
  <si>
    <r>
      <rPr>
        <b/>
        <sz val="12"/>
        <color rgb="FF0070C0"/>
        <rFont val="Arial"/>
        <family val="2"/>
        <charset val="1"/>
      </rPr>
      <t xml:space="preserve">Veillez, en cas d'ajout d'une ou de plusieurs subdivisions dans un compte de charge, à assurer leur répercussions dans les différents champs calculés. </t>
    </r>
    <r>
      <rPr>
        <b/>
        <sz val="12"/>
        <color rgb="FFFF0000"/>
        <rFont val="Arial"/>
        <family val="2"/>
        <charset val="1"/>
      </rPr>
      <t>Nous vous invitons à ne recourir à ces ajouts qu'avec parcimonie, dans le cas où une dépenses ou une charge essentielle à la compréhension de vos comptes doit bénéficier d'un item spécifique non prévu dans le formulaire.</t>
    </r>
  </si>
  <si>
    <r>
      <rPr>
        <b/>
        <sz val="12"/>
        <rFont val="Arial"/>
        <family val="2"/>
        <charset val="1"/>
      </rPr>
      <t xml:space="preserve">Les catégories ici proposées sont une mesure indicative générale </t>
    </r>
    <r>
      <rPr>
        <b/>
        <u/>
        <sz val="12"/>
        <rFont val="Arial"/>
        <family val="2"/>
        <charset val="1"/>
      </rPr>
      <t>commune à tous les opérateurs en arts de la scène</t>
    </r>
    <r>
      <rPr>
        <b/>
        <sz val="12"/>
        <rFont val="Arial"/>
        <family val="2"/>
        <charset val="1"/>
      </rPr>
      <t>. Elles sont conçues sur la base des comptes généraux et e</t>
    </r>
    <r>
      <rPr>
        <b/>
        <sz val="12"/>
        <color rgb="FFFF0000"/>
        <rFont val="Arial"/>
        <family val="2"/>
        <charset val="1"/>
      </rPr>
      <t xml:space="preserve">squisse une logique analytique visant une </t>
    </r>
    <r>
      <rPr>
        <b/>
        <sz val="12"/>
        <rFont val="Arial"/>
        <family val="2"/>
        <charset val="1"/>
      </rPr>
      <t xml:space="preserve">vision générale de l'affectation des moyens (charges et produits).
</t>
    </r>
    <r>
      <rPr>
        <b/>
        <sz val="12"/>
        <color rgb="FFFF0000"/>
        <rFont val="Arial"/>
        <family val="2"/>
        <charset val="1"/>
      </rPr>
      <t xml:space="preserve">Nous avons veillé à trouver un équilibre entre la nécessaire granularité de l'information et la tout aussi nécessaire volonté de simplification administrative. La tâche ici demandée est importante et nous vous invitons à vous servir de ce budget, au delà de la démarche administrative, mais comme </t>
    </r>
    <r>
      <rPr>
        <b/>
        <u/>
        <sz val="12"/>
        <color rgb="FFFF0000"/>
        <rFont val="Arial"/>
        <family val="2"/>
        <charset val="1"/>
      </rPr>
      <t>un outil de gestion interne</t>
    </r>
    <r>
      <rPr>
        <b/>
        <sz val="12"/>
        <color rgb="FFFF0000"/>
        <rFont val="Arial"/>
        <family val="2"/>
        <charset val="1"/>
      </rPr>
      <t>. A ce titre, n'hésitez pas à procéder au moins une fois pas an à l'actualisation (suivi) de vos données pour votre usage interne (notamment pour la communication au Conseil d'administration ou à l'Assemblée générale).
Les comptes de résultats procéderont des mêmes logiques - ils donneront la vision bilantaire de vos budgets prévisionnels (et nous vous invitons à analyser les écarts significatifs entre ces deux outils de gestion).</t>
    </r>
  </si>
  <si>
    <r>
      <rPr>
        <b/>
        <sz val="12"/>
        <color rgb="FFFF0000"/>
        <rFont val="Arial"/>
        <family val="2"/>
        <charset val="1"/>
      </rPr>
      <t>En esquisse analytique</t>
    </r>
    <r>
      <rPr>
        <b/>
        <sz val="12"/>
        <rFont val="Arial"/>
        <family val="2"/>
        <charset val="1"/>
      </rPr>
      <t xml:space="preserve">, </t>
    </r>
    <r>
      <rPr>
        <b/>
        <u/>
        <sz val="12"/>
        <rFont val="Arial"/>
        <family val="2"/>
        <charset val="1"/>
      </rPr>
      <t>hors masses salariales</t>
    </r>
    <r>
      <rPr>
        <b/>
        <sz val="12"/>
        <rFont val="Arial"/>
        <family val="2"/>
        <charset val="1"/>
      </rPr>
      <t>, trois</t>
    </r>
    <r>
      <rPr>
        <b/>
        <sz val="12"/>
        <color rgb="FF33CC33"/>
        <rFont val="Arial"/>
        <family val="2"/>
        <charset val="1"/>
      </rPr>
      <t xml:space="preserve"> </t>
    </r>
    <r>
      <rPr>
        <b/>
        <sz val="12"/>
        <rFont val="Arial"/>
        <family val="2"/>
        <charset val="1"/>
      </rPr>
      <t xml:space="preserve">catégories sont déterminées </t>
    </r>
    <r>
      <rPr>
        <b/>
        <sz val="12"/>
        <color rgb="FFFF0000"/>
        <rFont val="Arial"/>
        <family val="2"/>
        <charset val="1"/>
      </rPr>
      <t>(dernière colonne)</t>
    </r>
    <r>
      <rPr>
        <b/>
        <sz val="12"/>
        <rFont val="Arial"/>
        <family val="2"/>
        <charset val="1"/>
      </rPr>
      <t xml:space="preserve"> : 
La première catégorie "Infrastructure" (code "I") concerne toutes les dépenses lièes aux batiments et aux équipements de ceux-ci ainsi que leur entretiens.
La deuxième catégorie, "Activité" (Code "ACT")  regroupe les dépenses en rapport direct avec les activités artistiques spécifiques. 
</t>
    </r>
    <r>
      <rPr>
        <b/>
        <sz val="12"/>
        <color rgb="FF00B050"/>
        <rFont val="Arial"/>
        <family val="2"/>
        <charset val="1"/>
      </rPr>
      <t xml:space="preserve">
</t>
    </r>
    <r>
      <rPr>
        <b/>
        <sz val="12"/>
        <rFont val="Arial"/>
        <family val="2"/>
        <charset val="1"/>
      </rPr>
      <t>La troisième catégorie, "Fonctionnement" (Code "F") comprend toutes les dépenses nécéssaires à la bonne marche et au développement des activités de l'organisation.</t>
    </r>
  </si>
  <si>
    <r>
      <rPr>
        <b/>
        <u/>
        <sz val="12"/>
        <rFont val="Arial"/>
        <family val="2"/>
        <charset val="1"/>
      </rPr>
      <t>Au niveau de la masse salariale</t>
    </r>
    <r>
      <rPr>
        <b/>
        <sz val="12"/>
        <rFont val="Arial"/>
        <family val="2"/>
        <charset val="1"/>
      </rPr>
      <t>, il importe avant tout de connaitre les projections des differents moyens investis (y compris les rétributions de tiers) relatifs à l'artistique), au fonctionnement (Code "MSF"), aux activités (Code "MSACT"), ainsi qu'aux relations publiques (Code "MSRP").
La catégorie artistique est scindée en trois partie, une pour les métiers de créations (Code "MSA"), l'autre pour les métiers techniques (Code "MSAT"), la troisième pour les artisans (confections, Code "MSAA"). 
Une catégorie (Code "MSDIV") reprend ce qui sans précisions supplémentaires ne peut être distribué dans une autre catégorie. 
Cette catégorisation est indépendante des discussions relatives au statut d'artiste.</t>
    </r>
  </si>
  <si>
    <t>Codes</t>
  </si>
  <si>
    <t>Total</t>
  </si>
  <si>
    <t>CODE REPARTITION CATEGORIE</t>
  </si>
  <si>
    <t xml:space="preserve">Approvisionnements, marchandises, services &amp; biens divers </t>
  </si>
  <si>
    <t>60/61</t>
  </si>
  <si>
    <t xml:space="preserve">Approvisionnements </t>
  </si>
  <si>
    <t>F</t>
  </si>
  <si>
    <t xml:space="preserve">Achats de fournitures </t>
  </si>
  <si>
    <t xml:space="preserve">Achats de services, travaux &amp; études </t>
  </si>
  <si>
    <t xml:space="preserve">Sous-traitances générales </t>
  </si>
  <si>
    <t xml:space="preserve">Achats de marchandises </t>
  </si>
  <si>
    <t>Variations des stocks</t>
  </si>
  <si>
    <t xml:space="preserve">Services &amp; biens divers </t>
  </si>
  <si>
    <t>Loyers &amp; locations permanents des équipements</t>
  </si>
  <si>
    <t>I</t>
  </si>
  <si>
    <t xml:space="preserve">- de terrains </t>
  </si>
  <si>
    <t>- de bâtiments</t>
  </si>
  <si>
    <t>Bureau</t>
  </si>
  <si>
    <t>Salle de répétition</t>
  </si>
  <si>
    <t>61001/1</t>
  </si>
  <si>
    <t>Studio (tournage, enregistrement, mixage, montage…)</t>
  </si>
  <si>
    <t>61001/2</t>
  </si>
  <si>
    <t>Autres</t>
  </si>
  <si>
    <t>61001/3</t>
  </si>
  <si>
    <t>- de matériels &amp; mobiliers de bureau</t>
  </si>
  <si>
    <t>- d'instruments de musique</t>
  </si>
  <si>
    <t>- d'autres équipements que 61000 à 61004</t>
  </si>
  <si>
    <t xml:space="preserve">Loyers &amp; locations non permanents des équipements </t>
  </si>
  <si>
    <t>ACT</t>
  </si>
  <si>
    <t>61011/1</t>
  </si>
  <si>
    <t>61011/2</t>
  </si>
  <si>
    <t>61011/3</t>
  </si>
  <si>
    <t>61011/4</t>
  </si>
  <si>
    <t>- d'autres équipements que 61010 à 61014</t>
  </si>
  <si>
    <t xml:space="preserve">Eau </t>
  </si>
  <si>
    <t xml:space="preserve">Energies </t>
  </si>
  <si>
    <t>Produits &amp; petits matériels de nettoyage</t>
  </si>
  <si>
    <t>Maintenance, réparation &amp; entretien (hors rétribution)</t>
  </si>
  <si>
    <t>Déchets</t>
  </si>
  <si>
    <t>Prévention &amp; assurances incendie, dégâts des eaux,</t>
  </si>
  <si>
    <t>Signalisation, premiers secours, sécurité, gardiennage</t>
  </si>
  <si>
    <t>Autres frais &amp; frais non dissociés des équipements</t>
  </si>
  <si>
    <t xml:space="preserve">Locations permanentes de véhicules  </t>
  </si>
  <si>
    <t>- Locations permanente de camions et camionnettes (transport décors et marchandises)</t>
  </si>
  <si>
    <t>6110/0</t>
  </si>
  <si>
    <t xml:space="preserve">- de voitures </t>
  </si>
  <si>
    <t>6110/1</t>
  </si>
  <si>
    <t>- de roulottes &amp; matériel roulant spécifique</t>
  </si>
  <si>
    <t>6110/2</t>
  </si>
  <si>
    <t>- de bus &amp; minibus (Transport de personnes)</t>
  </si>
  <si>
    <t>6110/3</t>
  </si>
  <si>
    <t>- d'autres véhicules que 61100 à 61103</t>
  </si>
  <si>
    <t>6110/8</t>
  </si>
  <si>
    <t>Locations non permanentes de véhicules</t>
  </si>
  <si>
    <t>- de camions &amp; camionnettes (transport décors et marchandises)</t>
  </si>
  <si>
    <t>6111/0</t>
  </si>
  <si>
    <t>6111/1</t>
  </si>
  <si>
    <t>- de roulottes, cars de captation &amp; matériel roulant spécifique</t>
  </si>
  <si>
    <t>6111/2</t>
  </si>
  <si>
    <t>- de bus &amp; minibus  (Transport de personnes)</t>
  </si>
  <si>
    <t>6111/3</t>
  </si>
  <si>
    <t>- d'autres véhicules que 61110 à 61113</t>
  </si>
  <si>
    <t>6111/8</t>
  </si>
  <si>
    <t xml:space="preserve">Carburants </t>
  </si>
  <si>
    <t xml:space="preserve">Maintenance, réparation &amp; entretien des véhicules </t>
  </si>
  <si>
    <t>Assurances transports, véhicules &amp; passagers, assistance</t>
  </si>
  <si>
    <t>Transports publics, trains, tram, bus (STIB, SNCB)</t>
  </si>
  <si>
    <t>Transports routiers, aériens, maritimes, déménagements</t>
  </si>
  <si>
    <t>6116/0</t>
  </si>
  <si>
    <t>6116/1</t>
  </si>
  <si>
    <t xml:space="preserve">Remboursement de frais de transports pour missions </t>
  </si>
  <si>
    <t>Autres frais de transport &amp; de véhicules, parking, péages</t>
  </si>
  <si>
    <t xml:space="preserve">Postes &amp; expéditions </t>
  </si>
  <si>
    <t xml:space="preserve">Télécommunications &amp; NTIC </t>
  </si>
  <si>
    <t>Duplications, Imprimés, enveloppes, fournitures &amp; consommables de bureau</t>
  </si>
  <si>
    <t>Petit matériel, accessoires &amp; petit mobilier de bureau</t>
  </si>
  <si>
    <t>Secrétariat social &amp; autres services sociaux</t>
  </si>
  <si>
    <t>Frais de dépôts &amp; publications, documents administratifs :</t>
  </si>
  <si>
    <t>Autres assurances pour responsabilité civile &amp; risques divers</t>
  </si>
  <si>
    <t>Tickets, imprimés de ticketterie, bracelets &amp; badges  d'accès</t>
  </si>
  <si>
    <t xml:space="preserve">Autres frais &amp; frais non dissociés d'administration </t>
  </si>
  <si>
    <t xml:space="preserve">Impressions pour promotion, publicité &amp; relations publiques </t>
  </si>
  <si>
    <t xml:space="preserve">Impressions d'un périodique d'information &amp; de promotion </t>
  </si>
  <si>
    <t>Traiteur, alimentation, boissons, restaurant, perdiem "repas"</t>
  </si>
  <si>
    <t>Pour prospection</t>
  </si>
  <si>
    <t>6134/0</t>
  </si>
  <si>
    <t>Pour accueil artistes belges ou étrangers</t>
  </si>
  <si>
    <t>6134/1</t>
  </si>
  <si>
    <t xml:space="preserve">Frais d'accueil &amp; décoration </t>
  </si>
  <si>
    <t xml:space="preserve">Hôtels, hébergements, per diem "nuitées" </t>
  </si>
  <si>
    <t>6136/0</t>
  </si>
  <si>
    <t>6136/1</t>
  </si>
  <si>
    <t>Locations &amp; charges des stands &amp; salons professionnels</t>
  </si>
  <si>
    <t>Autres frais de promotion, publicité &amp; relations publiques</t>
  </si>
  <si>
    <t>Documentation générale &amp; agences de presse</t>
  </si>
  <si>
    <t xml:space="preserve">Achats &amp; inscription à des formations pour le personnel   </t>
  </si>
  <si>
    <t xml:space="preserve">Accès à des services &amp; manifestations pour visionnements </t>
  </si>
  <si>
    <t xml:space="preserve">Achats &amp; locations de documentation &amp; études culturelles : </t>
  </si>
  <si>
    <t>Droits d'accès à des manifestations ou à des activités culturelles :</t>
  </si>
  <si>
    <t>Autres frais spécifiques </t>
  </si>
  <si>
    <t xml:space="preserve">Autres frais spécifiques pour des expositions </t>
  </si>
  <si>
    <t>Autres frais spécifiques de spectacles, programmes &amp; manifestations</t>
  </si>
  <si>
    <t xml:space="preserve">Achats de spectacles vivants </t>
  </si>
  <si>
    <t>6152/0</t>
  </si>
  <si>
    <t>Achats &amp; locations de spectacles mécanisés</t>
  </si>
  <si>
    <t>6152/1</t>
  </si>
  <si>
    <t>Achats &amp; locations de programmes télévisuels et NTIC</t>
  </si>
  <si>
    <t>6152/2</t>
  </si>
  <si>
    <t>Commandes de programmes télévisuels et NTIC</t>
  </si>
  <si>
    <t>6152/3</t>
  </si>
  <si>
    <t xml:space="preserve">Achats &amp; locations d'autres spectacles &amp; manifestations </t>
  </si>
  <si>
    <t>6152/8</t>
  </si>
  <si>
    <t xml:space="preserve">Achats &amp; locations non dissociés de spectacles &amp; manifestations </t>
  </si>
  <si>
    <t>6152/9</t>
  </si>
  <si>
    <t>Autres frais spécifiques des éditions :</t>
  </si>
  <si>
    <t>- sur support papier :</t>
  </si>
  <si>
    <t>6153/0</t>
  </si>
  <si>
    <t>- sur support audio et audiovisuel (Bandes, CD, …) à détailler</t>
  </si>
  <si>
    <t>6153/1</t>
  </si>
  <si>
    <t>6153/2</t>
  </si>
  <si>
    <t>- sur d'autres supports que visés de 61530 à 61533</t>
  </si>
  <si>
    <t>6153/8</t>
  </si>
  <si>
    <t>- frais des éditions non dissociés</t>
  </si>
  <si>
    <t>6153/9</t>
  </si>
  <si>
    <t xml:space="preserve">Autres frais spécifiques de production de matériels pédagogiques </t>
  </si>
  <si>
    <t xml:space="preserve">Autres frais spécifiques de conservation &amp; restauration </t>
  </si>
  <si>
    <t xml:space="preserve">Autres frais spécifiques de production d'autres biens &amp; objets culturels </t>
  </si>
  <si>
    <t xml:space="preserve">Autres frais spécifiques de production d'autres biens &amp; objets </t>
  </si>
  <si>
    <t>Autres frais spécifiques de matériels artistiques &amp; techniques</t>
  </si>
  <si>
    <t>Achats, locations &amp; entretiens spécifiques des décors</t>
  </si>
  <si>
    <t>6160/0</t>
  </si>
  <si>
    <t xml:space="preserve">Achats, locations &amp; entretiens spécifiques des costumes </t>
  </si>
  <si>
    <t>6160/1</t>
  </si>
  <si>
    <t xml:space="preserve">Achats, locations &amp; entretiens spécifiques d'accessoires </t>
  </si>
  <si>
    <t>6160/2</t>
  </si>
  <si>
    <t xml:space="preserve">Achats, locations &amp; entretiens spécifiques des perruques &amp; maquillages </t>
  </si>
  <si>
    <t>6160/3</t>
  </si>
  <si>
    <t xml:space="preserve">Achats, locations &amp; entretiens de matériels d'orchestre </t>
  </si>
  <si>
    <t>6160/4</t>
  </si>
  <si>
    <t>Achats, locations &amp; entretiens spécifiques pour prise de vues,</t>
  </si>
  <si>
    <t xml:space="preserve">développement &amp; montage </t>
  </si>
  <si>
    <t>6160/5</t>
  </si>
  <si>
    <t xml:space="preserve">Achats, locations &amp; entretiens de petit matériel, outillage &amp; vêtements du travail </t>
  </si>
  <si>
    <t>6160/6</t>
  </si>
  <si>
    <t xml:space="preserve">Achats, locations &amp; entretiens de matériels pédagogiques </t>
  </si>
  <si>
    <t>6160/7</t>
  </si>
  <si>
    <t>Achats &amp; locations d'autres matériels artistiques que 61600 à 61607</t>
  </si>
  <si>
    <t>6160/8</t>
  </si>
  <si>
    <t>Achats &amp; locations d'autres matériels techniques que 61600 à 61607</t>
  </si>
  <si>
    <t>6160/9</t>
  </si>
  <si>
    <t xml:space="preserve">Apports versés à titre de coproduction </t>
  </si>
  <si>
    <t xml:space="preserve">Rétrocessions de recettes de coproduction </t>
  </si>
  <si>
    <t>Droits d'auteurs, prix &amp; subsides attribués</t>
  </si>
  <si>
    <t xml:space="preserve">Droits d'auteurs attribués en vue de la création d'une œuvre </t>
  </si>
  <si>
    <t>6163/0</t>
  </si>
  <si>
    <t xml:space="preserve">Droits de suite, de diffusion &amp; d'exécution d'œuvres </t>
  </si>
  <si>
    <t>6163/1</t>
  </si>
  <si>
    <t>Droits attribués en vue de la reproduction d'œuvres</t>
  </si>
  <si>
    <t>6163/2</t>
  </si>
  <si>
    <t xml:space="preserve">Prix à des savants, des  écrivains ou des artistes </t>
  </si>
  <si>
    <t>6163/3</t>
  </si>
  <si>
    <t xml:space="preserve">Subsides à des savants, des écrivains ou des artistes </t>
  </si>
  <si>
    <t>6163/4</t>
  </si>
  <si>
    <t xml:space="preserve">Reprobel </t>
  </si>
  <si>
    <t>6163/5</t>
  </si>
  <si>
    <t>Autres droits, prix &amp; subsides attribués que 61630 à 61635</t>
  </si>
  <si>
    <t>6163/9</t>
  </si>
  <si>
    <t>Commissions de régie publicitaire</t>
  </si>
  <si>
    <t xml:space="preserve">Autres frais spécifiques de production, de diffusion &amp; d'exploitation </t>
  </si>
  <si>
    <t xml:space="preserve">Personnel intérimaire &amp; personnel mis à disposition </t>
  </si>
  <si>
    <t>MSDIV</t>
  </si>
  <si>
    <t xml:space="preserve">Rémunérations, primes &amp; pensions hors contrat de travail </t>
  </si>
  <si>
    <t xml:space="preserve">Autres rétributions &amp; indemnités </t>
  </si>
  <si>
    <t xml:space="preserve">Indemnités pour activités de volontariat </t>
  </si>
  <si>
    <t>MSF</t>
  </si>
  <si>
    <t xml:space="preserve">Petites indemnités d'artistes </t>
  </si>
  <si>
    <t>MSA</t>
  </si>
  <si>
    <t>Chèque A.L.E.</t>
  </si>
  <si>
    <t xml:space="preserve">Rétribution de tiers &amp; prestations culturelles polyvalentes ou spécialisées </t>
  </si>
  <si>
    <t>MSACT</t>
  </si>
  <si>
    <t xml:space="preserve">Rétribution de tiers &amp; prestations artistiques </t>
  </si>
  <si>
    <t>Rétribution de tiers &amp; prestations d'administration &amp; gestion :
 Secrétariat social</t>
  </si>
  <si>
    <t>Rétribution de tiers &amp; prestations de recherche, d'étude, d'analyse</t>
  </si>
  <si>
    <t xml:space="preserve">&amp; d'information, en ce compris le journalisme </t>
  </si>
  <si>
    <t xml:space="preserve">Rétribution de tiers &amp; prestations de formation </t>
  </si>
  <si>
    <t xml:space="preserve">Rétribution de tiers &amp; prestations techniques : </t>
  </si>
  <si>
    <t>MSAT</t>
  </si>
  <si>
    <t>Autres rétribution de tiers &amp; prestations</t>
  </si>
  <si>
    <t>6199/0</t>
  </si>
  <si>
    <t>MSRP</t>
  </si>
  <si>
    <t>pour travail de médiation</t>
  </si>
  <si>
    <t>6199/1</t>
  </si>
  <si>
    <t>pour accueil des publics</t>
  </si>
  <si>
    <t>6199/2</t>
  </si>
  <si>
    <t>pour gardiennage et sécurité</t>
  </si>
  <si>
    <t>6199/3</t>
  </si>
  <si>
    <t>autres (à détailler)</t>
  </si>
  <si>
    <t>6199/4</t>
  </si>
  <si>
    <t>Rémunérations toutes charges comprises</t>
  </si>
  <si>
    <t>Rémunérations &amp; avantages sociaux directs</t>
  </si>
  <si>
    <t xml:space="preserve">- des administrateurs ou gérants </t>
  </si>
  <si>
    <t xml:space="preserve">- des personnels de direction </t>
  </si>
  <si>
    <t>Générale</t>
  </si>
  <si>
    <t>6201/0</t>
  </si>
  <si>
    <t>Artistique</t>
  </si>
  <si>
    <t>6201/1</t>
  </si>
  <si>
    <t>Artistique générale</t>
  </si>
  <si>
    <t>6201/10</t>
  </si>
  <si>
    <t>Musicale</t>
  </si>
  <si>
    <t>6201/11</t>
  </si>
  <si>
    <t>Administrative</t>
  </si>
  <si>
    <t>6201/2</t>
  </si>
  <si>
    <t>Relations publiques et/ou communication</t>
  </si>
  <si>
    <t>6201/3</t>
  </si>
  <si>
    <t>Technique</t>
  </si>
  <si>
    <t>6201/4</t>
  </si>
  <si>
    <t>Autres (à détailler)</t>
  </si>
  <si>
    <t>6201/5</t>
  </si>
  <si>
    <t xml:space="preserve">- des personnels employés </t>
  </si>
  <si>
    <t>Administration :</t>
  </si>
  <si>
    <t>Production / diffusion (à détailler)</t>
  </si>
  <si>
    <t>Communication (à détailler)</t>
  </si>
  <si>
    <t>Accueil des publics (à détailler : billetterie, téléopérateur, chef de salle, ouvreur, horéca, ...)</t>
  </si>
  <si>
    <t>Artistes</t>
  </si>
  <si>
    <t>Auteur dramaturge</t>
  </si>
  <si>
    <t>Accessoiriste</t>
  </si>
  <si>
    <t>Arrangeur</t>
  </si>
  <si>
    <t>Artistes interprètes</t>
  </si>
  <si>
    <t>Chef d'orchestre</t>
  </si>
  <si>
    <t>Chorégraphe</t>
  </si>
  <si>
    <t>Choriste</t>
  </si>
  <si>
    <t>Coach</t>
  </si>
  <si>
    <t>Comédien</t>
  </si>
  <si>
    <t>Compositeur</t>
  </si>
  <si>
    <t>Costumier</t>
  </si>
  <si>
    <t>Créateur lumière ou ingénieur lumière</t>
  </si>
  <si>
    <t>Créateur Maquillage et coiffure</t>
  </si>
  <si>
    <t>Créateur son ou ingénieur son</t>
  </si>
  <si>
    <t>Danseur</t>
  </si>
  <si>
    <t>Ingénieur son</t>
  </si>
  <si>
    <t>Marionnettiste</t>
  </si>
  <si>
    <t>Metteur en scène</t>
  </si>
  <si>
    <t>Musicien</t>
  </si>
  <si>
    <t>Répétiteur</t>
  </si>
  <si>
    <t>Scénographe - Décorateur</t>
  </si>
  <si>
    <t>Vidéaste</t>
  </si>
  <si>
    <t>Médiation</t>
  </si>
  <si>
    <t>Technique  (à détailler : régie générale, régie plateau, régie son, régie lumière, régie vidéo, ...)</t>
  </si>
  <si>
    <t>Artisan (à détailler : confection costumes, construction décor, habilleuse, maquilleuse, coiffeur ...)</t>
  </si>
  <si>
    <t>MSAA</t>
  </si>
  <si>
    <t xml:space="preserve">- des personnels ouvriers </t>
  </si>
  <si>
    <t>Atelier construction accessoires</t>
  </si>
  <si>
    <t>6203/0</t>
  </si>
  <si>
    <t>Atelier confection costumes</t>
  </si>
  <si>
    <t>6203/1</t>
  </si>
  <si>
    <t>Atelier construction décor</t>
  </si>
  <si>
    <t>6203/2</t>
  </si>
  <si>
    <t>cafétaria / restaurant</t>
  </si>
  <si>
    <t>6203/3</t>
  </si>
  <si>
    <t>Entretien et maintenance</t>
  </si>
  <si>
    <t>6203/4</t>
  </si>
  <si>
    <t>Régie</t>
  </si>
  <si>
    <t>6203/5</t>
  </si>
  <si>
    <t>Salle</t>
  </si>
  <si>
    <t>6203/6</t>
  </si>
  <si>
    <t>Scène (y compris habilleur, coiffeur, …)</t>
  </si>
  <si>
    <t>6203/7</t>
  </si>
  <si>
    <t>Sécurité / Surveillance</t>
  </si>
  <si>
    <t>6203/8</t>
  </si>
  <si>
    <t>Autres :</t>
  </si>
  <si>
    <t>6203/9</t>
  </si>
  <si>
    <t>- des autres membres du personnel sous autres statuts</t>
  </si>
  <si>
    <t xml:space="preserve">Amortissements, réductions de valeur &amp; provisions pour risques </t>
  </si>
  <si>
    <t xml:space="preserve">Autres charges d'exploitation </t>
  </si>
  <si>
    <t xml:space="preserve">Charges financières </t>
  </si>
  <si>
    <t xml:space="preserve">Charges exceptionnelles </t>
  </si>
  <si>
    <t>Charges Totales</t>
  </si>
  <si>
    <t>60/66</t>
  </si>
  <si>
    <t>Répartition des charges par catégories</t>
  </si>
  <si>
    <t>Infrastructure (I)</t>
  </si>
  <si>
    <t>Activités (ACT)  (hors salaires)</t>
  </si>
  <si>
    <t>Fonctionnement (F) (hors salaires)</t>
  </si>
  <si>
    <t>Total charges hors salaires</t>
  </si>
  <si>
    <t>Répartition des charges salariales</t>
  </si>
  <si>
    <t>Masse salariale Fonctionnement (MSF)</t>
  </si>
  <si>
    <t>Masse salariale Relations publiques (MSRP)</t>
  </si>
  <si>
    <t>Masse salariale Activité (MSACT) (Note 2)</t>
  </si>
  <si>
    <t>Masse salariale Divers (MSDIV)</t>
  </si>
  <si>
    <t>Sous total masses salariales non-artistiques</t>
  </si>
  <si>
    <t>Masse salariale Artistique (MSA)</t>
  </si>
  <si>
    <t>Masse salariale Artistique technique (MSAT)</t>
  </si>
  <si>
    <t>Masse salariale Artistique artisans (MSAA)</t>
  </si>
  <si>
    <t>Sous total Masses salariales artistiques</t>
  </si>
  <si>
    <t>Total Masses salariales</t>
  </si>
  <si>
    <t xml:space="preserve">PRODUITS </t>
  </si>
  <si>
    <t xml:space="preserve">Ventes et prestations </t>
  </si>
  <si>
    <t>70/74</t>
  </si>
  <si>
    <t>Chiffre d'affaires</t>
  </si>
  <si>
    <t>Recettes &amp; droits perçus en qualité d'organisateur d'activités culturelles</t>
  </si>
  <si>
    <t xml:space="preserve">Abonnements &amp; inscriptions annuelles </t>
  </si>
  <si>
    <t xml:space="preserve">Droits de location, droits d'accès individuels &amp; collectifs </t>
  </si>
  <si>
    <t>Droits, cessions de droits, licences &amp; royalties</t>
  </si>
  <si>
    <t>Droits, cessions de droits de diffusion des programmes télévisuels</t>
  </si>
  <si>
    <t>Autres recettes &amp; droits que 7000 à 7003 &amp; 7008</t>
  </si>
  <si>
    <t xml:space="preserve">Spectacles &amp; manifestations d'art vivant </t>
  </si>
  <si>
    <t>- en Communauté française</t>
  </si>
  <si>
    <t>7010/0</t>
  </si>
  <si>
    <t>- en Belgique (hors Communauté française)</t>
  </si>
  <si>
    <t>7010/1</t>
  </si>
  <si>
    <t xml:space="preserve">- en Union européenne (hors Belgique) </t>
  </si>
  <si>
    <t>7010/2</t>
  </si>
  <si>
    <t>- hors Union européenne</t>
  </si>
  <si>
    <t>7010/3</t>
  </si>
  <si>
    <t>Spectacles : prestations auprès de tiers organisateurs</t>
  </si>
  <si>
    <t>Services culturels spécialisés : commissariat d'exposition</t>
  </si>
  <si>
    <t>animations, interventions culturelles</t>
  </si>
  <si>
    <t xml:space="preserve">Services de conférences, débats, séminaires &amp; formations </t>
  </si>
  <si>
    <t>Mises à disposition d'expositions temporaires</t>
  </si>
  <si>
    <t>Services de recherches, d'études &amp; de journalisme</t>
  </si>
  <si>
    <t>Services artistiques spécialisés : mise en scène, scénographie,…</t>
  </si>
  <si>
    <t>Autres services culturels que 7010 à 7016</t>
  </si>
  <si>
    <t xml:space="preserve">Produits des biens culturels </t>
  </si>
  <si>
    <t>de revues, catalogues, affiches, programmes, photos, … :</t>
  </si>
  <si>
    <t>d'édition audio (vinyl, CD, streaming, digital, …)</t>
  </si>
  <si>
    <t>d'édition audiovisuelle (film, cassette vidéo, DVD, ...)</t>
  </si>
  <si>
    <t>d'édition multimédia (DVD, CD Rom, ...)</t>
  </si>
  <si>
    <t>Merchendising</t>
  </si>
  <si>
    <t xml:space="preserve">Produits des œuvres, mobiliers &amp; objets d'art originaux </t>
  </si>
  <si>
    <t xml:space="preserve">Produits des multiples d'œuvres, objets d'art &amp; objets culturels  </t>
  </si>
  <si>
    <t xml:space="preserve">Produits d'autres objets, reproductions d'art, marchandises,  </t>
  </si>
  <si>
    <t xml:space="preserve">éditions &amp; biens culturels acquis auprès de tiers </t>
  </si>
  <si>
    <t>Produits d'autres biens culturels que 7020 à 7027</t>
  </si>
  <si>
    <t xml:space="preserve">Coproductions </t>
  </si>
  <si>
    <t xml:space="preserve">Apports reçus en coproduction </t>
  </si>
  <si>
    <t xml:space="preserve">Apports partenaires FWB </t>
  </si>
  <si>
    <t>7030/1</t>
  </si>
  <si>
    <t>Apports partenaires hors FWB (détailler)</t>
  </si>
  <si>
    <t>7030/2</t>
  </si>
  <si>
    <t xml:space="preserve">Redistributions reçues dans le cadre de coproduction </t>
  </si>
  <si>
    <t>Reprise sur fonds propres (10/15) affectés en coproduction</t>
  </si>
  <si>
    <t>Reprise sur provision (16) pour engagement en coproduction</t>
  </si>
  <si>
    <t>Autres produits de coproduction que 7030 à 7031</t>
  </si>
  <si>
    <t xml:space="preserve">Services divers dans le cadre non-marchand  </t>
  </si>
  <si>
    <t>Produits de bars, foyers, buffets, cafétéria, boissons, petite restauration</t>
  </si>
  <si>
    <t>Produits des services d'accueils, ticketterie, salles &amp; vestiaires</t>
  </si>
  <si>
    <t xml:space="preserve">Produits d'espaces publicitaires &amp; sponsoring </t>
  </si>
  <si>
    <t>Production publicitaire &amp; mise à disposition d'espaces publicitaires</t>
  </si>
  <si>
    <t>multimédia y compris production publicitaire non dissociée</t>
  </si>
  <si>
    <t>7042/0</t>
  </si>
  <si>
    <t xml:space="preserve">Sponsoring &amp; parrainages d'entreprises </t>
  </si>
  <si>
    <t>7042/1</t>
  </si>
  <si>
    <t xml:space="preserve">Valeurs d'échanges promotionnels </t>
  </si>
  <si>
    <t>7042/2</t>
  </si>
  <si>
    <t>Autres produits que 70420 à 70422</t>
  </si>
  <si>
    <t>7042/8</t>
  </si>
  <si>
    <t>Produits non dissociés des espaces publicitaires &amp; informatifs</t>
  </si>
  <si>
    <t>7042/9</t>
  </si>
  <si>
    <t>Produits de mise à disposition d'infrastructures</t>
  </si>
  <si>
    <t>Produits de mise à disposition de mobiliers, machines</t>
  </si>
  <si>
    <t>&amp; matériels techniques, outillage &amp; matériel roulant</t>
  </si>
  <si>
    <t>Produits de mise à disposition de services techniques</t>
  </si>
  <si>
    <t xml:space="preserve">Produits de commissions sur ventes de biens </t>
  </si>
  <si>
    <t xml:space="preserve">&amp; services culturels effectuée pour compte de tiers  </t>
  </si>
  <si>
    <t xml:space="preserve">Produits de captations &amp; productions de programmes </t>
  </si>
  <si>
    <t>audiovisuels, télévisuels &amp; multimédia</t>
  </si>
  <si>
    <t>Produits d'autres services que 7040 à 7048</t>
  </si>
  <si>
    <t xml:space="preserve">Recettes des distributeurs </t>
  </si>
  <si>
    <t xml:space="preserve">Recettes perçues selon le décret auprès des intercommunales </t>
  </si>
  <si>
    <t xml:space="preserve">Recettes perçues à d'autres titres auprès des intercommunales </t>
  </si>
  <si>
    <t xml:space="preserve">Recettes perçues selon le décret auprès d'autres distributeurs </t>
  </si>
  <si>
    <t xml:space="preserve">Recettes perçues à d'autres titres auprès d'autres distributeurs </t>
  </si>
  <si>
    <t>Autres recettes, droits &amp; produits que 700 à 706</t>
  </si>
  <si>
    <t xml:space="preserve">Remises, ristournes &amp; rabais accordés (-) </t>
  </si>
  <si>
    <t>Variations des stocks &amp; des commandes en cours d'exécution</t>
  </si>
  <si>
    <t xml:space="preserve">Production immobilisée </t>
  </si>
  <si>
    <t xml:space="preserve">Cotisations, dons, legs &amp; subsides </t>
  </si>
  <si>
    <t xml:space="preserve">Cotisations des membres associés </t>
  </si>
  <si>
    <t>- versées par les membres associés</t>
  </si>
  <si>
    <t xml:space="preserve">- perçues par redistribution d'une association apparentée </t>
  </si>
  <si>
    <t xml:space="preserve">Cotisations des membres adhérents </t>
  </si>
  <si>
    <t xml:space="preserve">- versées par les membres adhérents </t>
  </si>
  <si>
    <t xml:space="preserve">Dons sans droit de reprise </t>
  </si>
  <si>
    <t>- reçus de personnes physiques &amp; immunisés sur le plan fiscal</t>
  </si>
  <si>
    <t>- reçus de personnes physiques &amp; non immunisés sur le plan fiscal</t>
  </si>
  <si>
    <t>- reçus par mécénat d'entreprise, d'associations &amp; fondations</t>
  </si>
  <si>
    <t>- Fondations</t>
  </si>
  <si>
    <t>7322/1</t>
  </si>
  <si>
    <t>- Tax Shelter</t>
  </si>
  <si>
    <t>7322/2</t>
  </si>
  <si>
    <t>- Loterie nationale (sponsoring)</t>
  </si>
  <si>
    <t>7322/3</t>
  </si>
  <si>
    <t>Dons avec droit de reprise</t>
  </si>
  <si>
    <t>- reçus de personnes physiques</t>
  </si>
  <si>
    <t>- reçus de personnes morales</t>
  </si>
  <si>
    <t xml:space="preserve">Legs sans droit de reprise </t>
  </si>
  <si>
    <t>Legs avec droit de reprise</t>
  </si>
  <si>
    <t>Subsides en capital &amp; intérêts</t>
  </si>
  <si>
    <t>Subsides en capital &amp; intérêts reçus en espèces</t>
  </si>
  <si>
    <t xml:space="preserve">- des villes, communes, intercommunales, communautés urbaines  </t>
  </si>
  <si>
    <t>7361/0</t>
  </si>
  <si>
    <t>- des provinces</t>
  </si>
  <si>
    <t>7361/1</t>
  </si>
  <si>
    <t>- de la Commission communautaire français</t>
  </si>
  <si>
    <t>7361/2</t>
  </si>
  <si>
    <t xml:space="preserve">- de la Région de Bruxelles Capitale </t>
  </si>
  <si>
    <t>7361/3</t>
  </si>
  <si>
    <t xml:space="preserve">- de la Région wallonne </t>
  </si>
  <si>
    <t>7361/4</t>
  </si>
  <si>
    <t>- de la Communauté française Wallonie-Bruxelles 
    (WBI, aide aux tournées et prospections)</t>
  </si>
  <si>
    <t>7361/5</t>
  </si>
  <si>
    <t xml:space="preserve">a. - CFWB pour l'infrastructure </t>
  </si>
  <si>
    <t>73615ANX1</t>
  </si>
  <si>
    <t xml:space="preserve">b. - CFWB pour l'équipement </t>
  </si>
  <si>
    <t>73615ANX2</t>
  </si>
  <si>
    <t>c. - CFWB autre subside en capital &amp; intérêts en espèces</t>
  </si>
  <si>
    <t>73615ANX3</t>
  </si>
  <si>
    <t>- de l'Etat fédéral</t>
  </si>
  <si>
    <t xml:space="preserve">- de l'Union européenne </t>
  </si>
  <si>
    <t>- d'autres opérateurs privés ou publics</t>
  </si>
  <si>
    <t>Subsides en capital reçus en nature</t>
  </si>
  <si>
    <t xml:space="preserve">- de la Commission communautaire française - BXL </t>
  </si>
  <si>
    <t xml:space="preserve">- de la Communauté française </t>
  </si>
  <si>
    <t>73625ANX1</t>
  </si>
  <si>
    <t>73625ANX2</t>
  </si>
  <si>
    <t xml:space="preserve">c. - CFWB autres subsides en capital en nature </t>
  </si>
  <si>
    <t>73625ANX3</t>
  </si>
  <si>
    <t xml:space="preserve">- autres subsides en capital reçus en nature </t>
  </si>
  <si>
    <t>d'autres opérateurs privés ou publics</t>
  </si>
  <si>
    <t xml:space="preserve">Autres subsides &amp; subventions </t>
  </si>
  <si>
    <t>Autres subsides &amp; subventions des villes, communes, intercommunales</t>
  </si>
  <si>
    <t xml:space="preserve">&amp; communautés urbaines </t>
  </si>
  <si>
    <t>Autres subsides &amp; subventions des provinces</t>
  </si>
  <si>
    <t>Autres subsides &amp; subventions de la Commission communautaire</t>
  </si>
  <si>
    <t xml:space="preserve">française de Bruxelles </t>
  </si>
  <si>
    <t xml:space="preserve">Autres subisdes &amp; subventions de la Région de Bruxelles Capitale </t>
  </si>
  <si>
    <t>a. - BXL pour les politiques d'emploi</t>
  </si>
  <si>
    <t>7373ANX1</t>
  </si>
  <si>
    <t xml:space="preserve">b. - BXL pour les autres politiques </t>
  </si>
  <si>
    <t>7373ANX2</t>
  </si>
  <si>
    <t xml:space="preserve">Autres subsides &amp; subventions de la Région wallonne </t>
  </si>
  <si>
    <t xml:space="preserve">a. - RW pour les politiques d'emploi </t>
  </si>
  <si>
    <t>7374ANX1</t>
  </si>
  <si>
    <t xml:space="preserve">b. - RW pour les autres politiques </t>
  </si>
  <si>
    <t>7374ANX2</t>
  </si>
  <si>
    <t xml:space="preserve">Autres subsides &amp; subventions de la Communauté française </t>
  </si>
  <si>
    <t>7375/0</t>
  </si>
  <si>
    <t xml:space="preserve">Autres services de l'Administration générale de la Culture </t>
  </si>
  <si>
    <t>7375/1</t>
  </si>
  <si>
    <t>Autres subventions de la Communauté française (détailler)</t>
  </si>
  <si>
    <t>7375/2</t>
  </si>
  <si>
    <t>Wallonie Bruxelles International</t>
  </si>
  <si>
    <t>7375/3</t>
  </si>
  <si>
    <t>Loterie Nationale</t>
  </si>
  <si>
    <t>7375/4</t>
  </si>
  <si>
    <t xml:space="preserve">CFWB - Décret emploi non-marchand </t>
  </si>
  <si>
    <t>7375/5</t>
  </si>
  <si>
    <t>CFWB - Autres subsides et subventions</t>
  </si>
  <si>
    <t>7375/6</t>
  </si>
  <si>
    <t>Autres subsides &amp; subventions de l'Etat fédéral (à détailler)</t>
  </si>
  <si>
    <t xml:space="preserve">Autres subsides &amp; interventions du Fonds Maribel </t>
  </si>
  <si>
    <t xml:space="preserve">Autres subsides &amp; subventions de l'Union européenne </t>
  </si>
  <si>
    <t>Autres subsides &amp; subventions d'autres opérateurs privés ou publics</t>
  </si>
  <si>
    <t xml:space="preserve">Autres produits d'exploitation </t>
  </si>
  <si>
    <t xml:space="preserve">Plus-values sur réalisations d'immobilisations corporelles </t>
  </si>
  <si>
    <t xml:space="preserve">Plus-values sur réalisations de créances commerciales </t>
  </si>
  <si>
    <t xml:space="preserve">Recettes de redistributions </t>
  </si>
  <si>
    <t>Redistributions d'une association apparentée</t>
  </si>
  <si>
    <t>- de niveau international</t>
  </si>
  <si>
    <t xml:space="preserve">- de niveau national ou communautaire </t>
  </si>
  <si>
    <t xml:space="preserve">- de niveau régional </t>
  </si>
  <si>
    <t xml:space="preserve">- de niveau local </t>
  </si>
  <si>
    <t>- d'autres associations apparentées</t>
  </si>
  <si>
    <t>Autres redistributions d'autres opérateurs que 7442</t>
  </si>
  <si>
    <t>Autres produits d'exploitation que 740 à 744</t>
  </si>
  <si>
    <t xml:space="preserve">Produits financiers </t>
  </si>
  <si>
    <t xml:space="preserve">Produits exceptionnels </t>
  </si>
  <si>
    <t>Total des produits</t>
  </si>
  <si>
    <t>70/76</t>
  </si>
  <si>
    <t>Résultat prévisionnel</t>
  </si>
  <si>
    <t>Calcul des ratios (subventionnement et recettes propres)</t>
  </si>
  <si>
    <r>
      <rPr>
        <sz val="14"/>
        <rFont val="Arial"/>
        <family val="2"/>
        <charset val="1"/>
      </rPr>
      <t>Total des subventions</t>
    </r>
    <r>
      <rPr>
        <sz val="12"/>
        <rFont val="Arial"/>
        <family val="2"/>
        <charset val="1"/>
      </rPr>
      <t xml:space="preserve"> (736+737)</t>
    </r>
  </si>
  <si>
    <t xml:space="preserve">     Taux de subventionnement / Tot des produits</t>
  </si>
  <si>
    <t>Recettes propres</t>
  </si>
  <si>
    <t xml:space="preserve">     Ratio de recettes propres / Tot des produits</t>
  </si>
  <si>
    <t xml:space="preserve">Prestations de services culturels auprès de tiers organisateurs </t>
  </si>
  <si>
    <t>Produits de refacturations de charges (en tournée)</t>
  </si>
  <si>
    <t xml:space="preserve">BUDGET  PREVISIONNEL ( contrats de création/service/diffusion) </t>
  </si>
  <si>
    <t>BUDGET  PREVISIONNEL (contrats de création/service/diffusion)</t>
  </si>
  <si>
    <t>Total produits - Total charges</t>
  </si>
  <si>
    <t>NOM DE L'ASBL</t>
  </si>
  <si>
    <t>Transports routiers, aériens, martimes pour décor et marchandises</t>
  </si>
  <si>
    <t>Transports routiers, aériens, martimes pour personnel</t>
  </si>
  <si>
    <r>
      <t>Achats d'espaces publicitaires &amp; échanges promotionnels</t>
    </r>
    <r>
      <rPr>
        <strike/>
        <sz val="12"/>
        <color rgb="FFFF0000"/>
        <rFont val="Arial"/>
        <family val="2"/>
      </rPr>
      <t xml:space="preserve"> </t>
    </r>
  </si>
  <si>
    <t>- sur support multimédia (CD Rom, …) à détailler</t>
  </si>
  <si>
    <t xml:space="preserve">pour relations publique et promotion </t>
  </si>
  <si>
    <r>
      <t>(%) par rapport au total des charges</t>
    </r>
    <r>
      <rPr>
        <b/>
        <sz val="10"/>
        <color rgb="FF000000"/>
        <rFont val="Arial"/>
        <family val="2"/>
        <charset val="1"/>
      </rPr>
      <t xml:space="preserve"> (</t>
    </r>
    <r>
      <rPr>
        <b/>
        <sz val="10"/>
        <color rgb="FFCE181E"/>
        <rFont val="Arial"/>
        <family val="2"/>
        <charset val="1"/>
      </rPr>
      <t>2028</t>
    </r>
    <r>
      <rPr>
        <b/>
        <sz val="10"/>
        <rFont val="Arial"/>
        <family val="2"/>
        <charset val="1"/>
      </rPr>
      <t>)</t>
    </r>
  </si>
  <si>
    <r>
      <t>(%) par rapport au total des charges (</t>
    </r>
    <r>
      <rPr>
        <b/>
        <sz val="10"/>
        <color rgb="FFCE181E"/>
        <rFont val="Arial"/>
        <family val="2"/>
        <charset val="1"/>
      </rPr>
      <t>2028</t>
    </r>
    <r>
      <rPr>
        <b/>
        <sz val="10"/>
        <rFont val="Arial"/>
        <family val="2"/>
        <charset val="1"/>
      </rPr>
      <t>)</t>
    </r>
  </si>
  <si>
    <t>Service des Arts de la Scène : (service à détailler)</t>
  </si>
  <si>
    <r>
      <t>(%) par rapport au total des charges (</t>
    </r>
    <r>
      <rPr>
        <b/>
        <sz val="10"/>
        <color rgb="FFC00000"/>
        <rFont val="Arial"/>
        <family val="2"/>
      </rPr>
      <t>2027</t>
    </r>
    <r>
      <rPr>
        <b/>
        <sz val="10"/>
        <rFont val="Arial"/>
        <family val="2"/>
        <charset val="1"/>
      </rPr>
      <t>)</t>
    </r>
  </si>
  <si>
    <t xml:space="preserve">     Taux de subventionnement FWB/ Tot subventions</t>
  </si>
  <si>
    <t>7361/6</t>
  </si>
  <si>
    <t>7361/7</t>
  </si>
  <si>
    <t>7361/9</t>
  </si>
  <si>
    <t>7362/0</t>
  </si>
  <si>
    <t>7362/1</t>
  </si>
  <si>
    <t>7362/2</t>
  </si>
  <si>
    <t>7362/3</t>
  </si>
  <si>
    <t>7362/4</t>
  </si>
  <si>
    <t>7362/6</t>
  </si>
  <si>
    <t>7362/7</t>
  </si>
  <si>
    <t>7362/9</t>
  </si>
  <si>
    <t xml:space="preserve">verouiller </t>
  </si>
  <si>
    <t>62025/00</t>
  </si>
  <si>
    <t>62025/01</t>
  </si>
  <si>
    <t>62025/02</t>
  </si>
  <si>
    <t>62025/03</t>
  </si>
  <si>
    <t>62025/04</t>
  </si>
  <si>
    <t>62025/05</t>
  </si>
  <si>
    <t>62025/06</t>
  </si>
  <si>
    <t>62025/07</t>
  </si>
  <si>
    <t>62025/08</t>
  </si>
  <si>
    <t>62025/09</t>
  </si>
  <si>
    <t>62025/10</t>
  </si>
  <si>
    <t>62025/11</t>
  </si>
  <si>
    <t>62025/12</t>
  </si>
  <si>
    <t>62025/13</t>
  </si>
  <si>
    <t>62025/14</t>
  </si>
  <si>
    <t>62025/15</t>
  </si>
  <si>
    <t>62025/16</t>
  </si>
  <si>
    <t>62025/17</t>
  </si>
  <si>
    <t>62025/18</t>
  </si>
  <si>
    <t>62025/19</t>
  </si>
  <si>
    <t>62025/20</t>
  </si>
  <si>
    <t>62025/21</t>
  </si>
  <si>
    <t>62025/22</t>
  </si>
  <si>
    <t xml:space="preserve">Frais non dissociés de véhicules &amp; de transports </t>
  </si>
  <si>
    <t>Montants compensatoires destinés à réduire le coût salarial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</si>
</sst>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 %"/>
    <numFmt numFmtId="166" formatCode="_-* #,##0.00\ &quot;F&quot;_-;\-* #,##0.00\ &quot;F&quot;_-;_-* &quot;-&quot;??\ &quot;F&quot;_-;_-@_-"/>
  </numFmts>
  <fonts count="54" x14ac:knownFonts="1">
    <font>
      <sz val="10"/>
      <name val="Arial"/>
      <charset val="1"/>
    </font>
    <font>
      <sz val="12"/>
      <name val="Arial"/>
      <family val="2"/>
      <charset val="1"/>
    </font>
    <font>
      <b/>
      <sz val="16"/>
      <name val="Arial"/>
      <family val="2"/>
      <charset val="1"/>
    </font>
    <font>
      <sz val="16"/>
      <name val="Arial"/>
      <family val="2"/>
      <charset val="1"/>
    </font>
    <font>
      <b/>
      <sz val="12"/>
      <color rgb="FFFF0000"/>
      <name val="Arial"/>
      <family val="2"/>
      <charset val="1"/>
    </font>
    <font>
      <b/>
      <sz val="12"/>
      <color rgb="FF0070C0"/>
      <name val="Arial"/>
      <family val="2"/>
      <charset val="1"/>
    </font>
    <font>
      <b/>
      <sz val="12"/>
      <name val="Arial"/>
      <family val="2"/>
      <charset val="1"/>
    </font>
    <font>
      <b/>
      <u/>
      <sz val="12"/>
      <name val="Arial"/>
      <family val="2"/>
      <charset val="1"/>
    </font>
    <font>
      <b/>
      <u/>
      <sz val="12"/>
      <color rgb="FFFF0000"/>
      <name val="Arial"/>
      <family val="2"/>
      <charset val="1"/>
    </font>
    <font>
      <b/>
      <sz val="12"/>
      <color rgb="FF33CC33"/>
      <name val="Arial"/>
      <family val="2"/>
      <charset val="1"/>
    </font>
    <font>
      <b/>
      <sz val="12"/>
      <color rgb="FF00B050"/>
      <name val="Arial"/>
      <family val="2"/>
      <charset val="1"/>
    </font>
    <font>
      <sz val="11"/>
      <name val="Arial"/>
      <family val="2"/>
      <charset val="1"/>
    </font>
    <font>
      <sz val="14"/>
      <name val="Arial"/>
      <family val="2"/>
      <charset val="1"/>
    </font>
    <font>
      <sz val="10"/>
      <name val="Arial"/>
      <family val="2"/>
      <charset val="1"/>
    </font>
    <font>
      <b/>
      <sz val="14"/>
      <name val="Arial"/>
      <family val="2"/>
      <charset val="1"/>
    </font>
    <font>
      <b/>
      <sz val="10"/>
      <name val="Arial"/>
      <family val="2"/>
      <charset val="1"/>
    </font>
    <font>
      <sz val="10"/>
      <color rgb="FFB2B2B2"/>
      <name val="Arial"/>
      <family val="2"/>
      <charset val="1"/>
    </font>
    <font>
      <sz val="10"/>
      <color rgb="FFB2B2B2"/>
      <name val="Arial"/>
      <family val="2"/>
    </font>
    <font>
      <b/>
      <sz val="10"/>
      <color rgb="FFB2B2B2"/>
      <name val="Arial"/>
      <family val="2"/>
      <charset val="1"/>
    </font>
    <font>
      <sz val="8"/>
      <color rgb="FFFF0000"/>
      <name val="Arial"/>
      <family val="2"/>
    </font>
    <font>
      <sz val="10"/>
      <color rgb="FF999999"/>
      <name val="Arial"/>
      <family val="2"/>
      <charset val="1"/>
    </font>
    <font>
      <sz val="10"/>
      <color rgb="FF999999"/>
      <name val="Arial"/>
      <family val="2"/>
    </font>
    <font>
      <b/>
      <sz val="10"/>
      <color rgb="FF999999"/>
      <name val="Arial"/>
      <family val="2"/>
      <charset val="1"/>
    </font>
    <font>
      <b/>
      <sz val="8"/>
      <color rgb="FFFF0000"/>
      <name val="Arial"/>
      <family val="2"/>
    </font>
    <font>
      <b/>
      <sz val="10"/>
      <color rgb="FFFF0000"/>
      <name val="Arial"/>
      <family val="2"/>
    </font>
    <font>
      <sz val="11"/>
      <color rgb="FFFF0000"/>
      <name val="Arial"/>
      <family val="2"/>
      <charset val="1"/>
    </font>
    <font>
      <sz val="12"/>
      <color rgb="FFFF0000"/>
      <name val="Arial"/>
      <family val="2"/>
      <charset val="1"/>
    </font>
    <font>
      <sz val="10"/>
      <color rgb="FFFF0000"/>
      <name val="Arial"/>
      <family val="2"/>
      <charset val="1"/>
    </font>
    <font>
      <b/>
      <u/>
      <sz val="14"/>
      <name val="Arial"/>
      <family val="2"/>
      <charset val="1"/>
    </font>
    <font>
      <b/>
      <sz val="10"/>
      <color rgb="FFCE181E"/>
      <name val="Arial"/>
      <family val="2"/>
      <charset val="1"/>
    </font>
    <font>
      <b/>
      <sz val="10"/>
      <color rgb="FF000000"/>
      <name val="Arial"/>
      <family val="2"/>
      <charset val="1"/>
    </font>
    <font>
      <b/>
      <sz val="11"/>
      <name val="Arial"/>
      <family val="2"/>
      <charset val="1"/>
    </font>
    <font>
      <sz val="10"/>
      <color rgb="FFFF0000"/>
      <name val="Arial"/>
      <family val="2"/>
    </font>
    <font>
      <sz val="8"/>
      <name val="Arial"/>
      <family val="2"/>
    </font>
    <font>
      <sz val="12"/>
      <name val="Arial"/>
      <family val="2"/>
    </font>
    <font>
      <b/>
      <sz val="16"/>
      <name val="Arial"/>
      <family val="2"/>
    </font>
    <font>
      <b/>
      <sz val="14"/>
      <name val="Arial"/>
      <family val="2"/>
    </font>
    <font>
      <b/>
      <sz val="12"/>
      <name val="Arial"/>
      <family val="2"/>
    </font>
    <font>
      <sz val="10"/>
      <name val="Arial"/>
      <family val="2"/>
    </font>
    <font>
      <sz val="12"/>
      <color rgb="FF999999"/>
      <name val="Arial"/>
      <family val="2"/>
    </font>
    <font>
      <sz val="12"/>
      <color rgb="FFFF0000"/>
      <name val="Arial"/>
      <family val="2"/>
    </font>
    <font>
      <b/>
      <i/>
      <sz val="14"/>
      <color theme="1" tint="0.499984740745262"/>
      <name val="Arial"/>
      <family val="2"/>
    </font>
    <font>
      <strike/>
      <sz val="12"/>
      <color rgb="FFFF0000"/>
      <name val="Arial"/>
      <family val="2"/>
    </font>
    <font>
      <sz val="10"/>
      <name val="Arial"/>
      <family val="2"/>
    </font>
    <font>
      <sz val="10"/>
      <color theme="1"/>
      <name val="Arial"/>
      <family val="2"/>
    </font>
    <font>
      <b/>
      <sz val="10"/>
      <color theme="1"/>
      <name val="Arial"/>
      <family val="2"/>
    </font>
    <font>
      <b/>
      <sz val="10"/>
      <color rgb="FFC00000"/>
      <name val="Arial"/>
      <family val="2"/>
    </font>
    <font>
      <sz val="12"/>
      <color theme="1"/>
      <name val="Arial"/>
      <family val="2"/>
    </font>
    <font>
      <b/>
      <sz val="14"/>
      <color theme="1"/>
      <name val="Arial"/>
      <family val="2"/>
    </font>
    <font>
      <b/>
      <sz val="12"/>
      <color theme="1"/>
      <name val="Arial"/>
      <family val="2"/>
    </font>
    <font>
      <sz val="10"/>
      <color theme="0" tint="-0.14999847407452621"/>
      <name val="Arial"/>
      <family val="2"/>
    </font>
    <font>
      <sz val="8"/>
      <name val="Arial"/>
      <family val="2"/>
    </font>
    <font>
      <b/>
      <sz val="10"/>
      <name val="Arial"/>
      <family val="2"/>
    </font>
    <font>
      <sz val="13"/>
      <name val="Arial"/>
      <family val="2"/>
    </font>
  </fonts>
  <fills count="7">
    <fill>
      <patternFill patternType="none"/>
    </fill>
    <fill>
      <patternFill patternType="gray125"/>
    </fill>
    <fill>
      <patternFill patternType="solid">
        <fgColor rgb="FFAFD095"/>
        <bgColor rgb="FFB2B2B2"/>
      </patternFill>
    </fill>
    <fill>
      <patternFill patternType="solid">
        <fgColor rgb="FFDDE8CB"/>
        <bgColor rgb="FFF2F2F2"/>
      </patternFill>
    </fill>
    <fill>
      <patternFill patternType="solid">
        <fgColor rgb="FFF2F2F2"/>
        <bgColor rgb="FFFFFFCC"/>
      </patternFill>
    </fill>
    <fill>
      <patternFill patternType="solid">
        <fgColor theme="9" tint="0.79998168889431442"/>
        <bgColor indexed="64"/>
      </patternFill>
    </fill>
    <fill>
      <patternFill patternType="solid">
        <fgColor theme="9" tint="0.39997558519241921"/>
        <bgColor indexed="64"/>
      </patternFill>
    </fill>
  </fills>
  <borders count="110">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style="thick">
        <color auto="1"/>
      </left>
      <right style="thick">
        <color auto="1"/>
      </right>
      <top style="thick">
        <color auto="1"/>
      </top>
      <bottom style="thin">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auto="1"/>
      </left>
      <right/>
      <top/>
      <bottom/>
      <diagonal/>
    </border>
    <border>
      <left style="thick">
        <color auto="1"/>
      </left>
      <right style="thick">
        <color auto="1"/>
      </right>
      <top style="thin">
        <color auto="1"/>
      </top>
      <bottom/>
      <diagonal/>
    </border>
    <border>
      <left style="thick">
        <color auto="1"/>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style="mediumDashed">
        <color auto="1"/>
      </bottom>
      <diagonal/>
    </border>
    <border>
      <left style="mediumDashed">
        <color auto="1"/>
      </left>
      <right/>
      <top style="mediumDashed">
        <color auto="1"/>
      </top>
      <bottom/>
      <diagonal/>
    </border>
    <border>
      <left/>
      <right/>
      <top style="mediumDashed">
        <color auto="1"/>
      </top>
      <bottom/>
      <diagonal/>
    </border>
    <border>
      <left style="thick">
        <color auto="1"/>
      </left>
      <right style="thick">
        <color auto="1"/>
      </right>
      <top style="mediumDashed">
        <color auto="1"/>
      </top>
      <bottom/>
      <diagonal/>
    </border>
    <border>
      <left style="mediumDashed">
        <color auto="1"/>
      </left>
      <right/>
      <top/>
      <bottom/>
      <diagonal/>
    </border>
    <border>
      <left style="mediumDashDot">
        <color auto="1"/>
      </left>
      <right/>
      <top style="mediumDashDot">
        <color auto="1"/>
      </top>
      <bottom/>
      <diagonal/>
    </border>
    <border>
      <left style="thick">
        <color auto="1"/>
      </left>
      <right style="thick">
        <color auto="1"/>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style="thick">
        <color auto="1"/>
      </left>
      <right style="thick">
        <color auto="1"/>
      </right>
      <top/>
      <bottom style="mediumDashDot">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style="thick">
        <color auto="1"/>
      </left>
      <right style="thick">
        <color auto="1"/>
      </right>
      <top style="mediumDashed">
        <color auto="1"/>
      </top>
      <bottom style="mediumDashed">
        <color auto="1"/>
      </bottom>
      <diagonal/>
    </border>
    <border>
      <left style="mediumDashed">
        <color auto="1"/>
      </left>
      <right/>
      <top style="mediumDashed">
        <color auto="1"/>
      </top>
      <bottom style="medium">
        <color auto="1"/>
      </bottom>
      <diagonal/>
    </border>
    <border>
      <left style="mediumDashed">
        <color auto="1"/>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Dashed">
        <color auto="1"/>
      </left>
      <right/>
      <top/>
      <bottom style="mediumDashed">
        <color auto="1"/>
      </bottom>
      <diagonal/>
    </border>
    <border>
      <left/>
      <right/>
      <top/>
      <bottom style="mediumDashed">
        <color auto="1"/>
      </bottom>
      <diagonal/>
    </border>
    <border>
      <left style="thick">
        <color auto="1"/>
      </left>
      <right style="thick">
        <color auto="1"/>
      </right>
      <top/>
      <bottom style="mediumDashed">
        <color auto="1"/>
      </bottom>
      <diagonal/>
    </border>
    <border>
      <left style="mediumDashed">
        <color auto="1"/>
      </left>
      <right/>
      <top style="medium">
        <color auto="1"/>
      </top>
      <bottom style="mediumDashed">
        <color auto="1"/>
      </bottom>
      <diagonal/>
    </border>
    <border>
      <left style="mediumDashed">
        <color auto="1"/>
      </left>
      <right style="medium">
        <color auto="1"/>
      </right>
      <top style="mediumDashed">
        <color auto="1"/>
      </top>
      <bottom style="mediumDashed">
        <color auto="1"/>
      </bottom>
      <diagonal/>
    </border>
    <border>
      <left style="medium">
        <color auto="1"/>
      </left>
      <right/>
      <top style="mediumDashed">
        <color auto="1"/>
      </top>
      <bottom style="mediumDashed">
        <color auto="1"/>
      </bottom>
      <diagonal/>
    </border>
    <border>
      <left style="medium">
        <color auto="1"/>
      </left>
      <right style="thick">
        <color auto="1"/>
      </right>
      <top style="medium">
        <color auto="1"/>
      </top>
      <bottom style="thick">
        <color auto="1"/>
      </bottom>
      <diagonal/>
    </border>
    <border>
      <left style="thick">
        <color auto="1"/>
      </left>
      <right/>
      <top style="medium">
        <color auto="1"/>
      </top>
      <bottom style="thick">
        <color auto="1"/>
      </bottom>
      <diagonal/>
    </border>
    <border>
      <left style="thick">
        <color auto="1"/>
      </left>
      <right style="thick">
        <color auto="1"/>
      </right>
      <top style="medium">
        <color auto="1"/>
      </top>
      <bottom style="medium">
        <color auto="1"/>
      </bottom>
      <diagonal/>
    </border>
    <border>
      <left style="medium">
        <color auto="1"/>
      </left>
      <right style="thick">
        <color auto="1"/>
      </right>
      <top style="thick">
        <color auto="1"/>
      </top>
      <bottom style="medium">
        <color auto="1"/>
      </bottom>
      <diagonal/>
    </border>
    <border>
      <left style="thick">
        <color auto="1"/>
      </left>
      <right/>
      <top style="thick">
        <color auto="1"/>
      </top>
      <bottom style="medium">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style="thick">
        <color auto="1"/>
      </left>
      <right/>
      <top style="medium">
        <color auto="1"/>
      </top>
      <bottom/>
      <diagonal/>
    </border>
    <border>
      <left style="mediumDashed">
        <color auto="1"/>
      </left>
      <right/>
      <top/>
      <bottom style="thick">
        <color auto="1"/>
      </bottom>
      <diagonal/>
    </border>
    <border>
      <left/>
      <right/>
      <top style="medium">
        <color auto="1"/>
      </top>
      <bottom style="mediumDashed">
        <color auto="1"/>
      </bottom>
      <diagonal/>
    </border>
    <border>
      <left style="thick">
        <color auto="1"/>
      </left>
      <right style="thick">
        <color auto="1"/>
      </right>
      <top style="medium">
        <color auto="1"/>
      </top>
      <bottom style="mediumDashed">
        <color auto="1"/>
      </bottom>
      <diagonal/>
    </border>
    <border>
      <left style="medium">
        <color auto="1"/>
      </left>
      <right/>
      <top/>
      <bottom/>
      <diagonal/>
    </border>
    <border>
      <left style="dashDot">
        <color auto="1"/>
      </left>
      <right/>
      <top style="dashDot">
        <color auto="1"/>
      </top>
      <bottom style="dashDot">
        <color auto="1"/>
      </bottom>
      <diagonal/>
    </border>
    <border>
      <left style="thick">
        <color auto="1"/>
      </left>
      <right style="thick">
        <color auto="1"/>
      </right>
      <top style="dashDot">
        <color auto="1"/>
      </top>
      <bottom style="dashDot">
        <color auto="1"/>
      </bottom>
      <diagonal/>
    </border>
    <border>
      <left style="dashDot">
        <color auto="1"/>
      </left>
      <right/>
      <top style="dashDot">
        <color auto="1"/>
      </top>
      <bottom style="hair">
        <color auto="1"/>
      </bottom>
      <diagonal/>
    </border>
    <border>
      <left style="thick">
        <color auto="1"/>
      </left>
      <right style="thick">
        <color auto="1"/>
      </right>
      <top style="dashDot">
        <color auto="1"/>
      </top>
      <bottom/>
      <diagonal/>
    </border>
    <border>
      <left style="dashDot">
        <color auto="1"/>
      </left>
      <right/>
      <top/>
      <bottom style="hair">
        <color auto="1"/>
      </bottom>
      <diagonal/>
    </border>
    <border>
      <left style="thick">
        <color auto="1"/>
      </left>
      <right style="thick">
        <color auto="1"/>
      </right>
      <top/>
      <bottom style="dashDotDot">
        <color auto="1"/>
      </bottom>
      <diagonal/>
    </border>
    <border>
      <left/>
      <right style="thick">
        <color auto="1"/>
      </right>
      <top/>
      <bottom style="dashDotDot">
        <color auto="1"/>
      </bottom>
      <diagonal/>
    </border>
    <border>
      <left style="thick">
        <color auto="1"/>
      </left>
      <right style="thick">
        <color auto="1"/>
      </right>
      <top style="dashDotDot">
        <color auto="1"/>
      </top>
      <bottom style="dashDotDot">
        <color auto="1"/>
      </bottom>
      <diagonal/>
    </border>
    <border>
      <left/>
      <right style="thick">
        <color auto="1"/>
      </right>
      <top style="dashDotDot">
        <color auto="1"/>
      </top>
      <bottom style="dashDotDot">
        <color auto="1"/>
      </bottom>
      <diagonal/>
    </border>
    <border>
      <left style="dashDot">
        <color auto="1"/>
      </left>
      <right/>
      <top style="dashDot">
        <color auto="1"/>
      </top>
      <bottom style="mediumDashed">
        <color auto="1"/>
      </bottom>
      <diagonal/>
    </border>
    <border>
      <left style="thick">
        <color auto="1"/>
      </left>
      <right style="thick">
        <color auto="1"/>
      </right>
      <top style="dashDot">
        <color auto="1"/>
      </top>
      <bottom style="mediumDashed">
        <color auto="1"/>
      </bottom>
      <diagonal/>
    </border>
    <border>
      <left style="thick">
        <color auto="1"/>
      </left>
      <right style="thick">
        <color auto="1"/>
      </right>
      <top style="dashDotDot">
        <color auto="1"/>
      </top>
      <bottom style="mediumDashed">
        <color auto="1"/>
      </bottom>
      <diagonal/>
    </border>
    <border>
      <left/>
      <right style="thick">
        <color auto="1"/>
      </right>
      <top style="dashDotDot">
        <color auto="1"/>
      </top>
      <bottom style="mediumDashed">
        <color auto="1"/>
      </bottom>
      <diagonal/>
    </border>
    <border>
      <left style="thick">
        <color auto="1"/>
      </left>
      <right/>
      <top style="dashDotDot">
        <color auto="1"/>
      </top>
      <bottom style="dashDotDot">
        <color auto="1"/>
      </bottom>
      <diagonal/>
    </border>
    <border>
      <left style="dashDot">
        <color auto="1"/>
      </left>
      <right/>
      <top style="hair">
        <color auto="1"/>
      </top>
      <bottom style="hair">
        <color auto="1"/>
      </bottom>
      <diagonal/>
    </border>
    <border>
      <left/>
      <right/>
      <top/>
      <bottom style="hair">
        <color auto="1"/>
      </bottom>
      <diagonal/>
    </border>
    <border>
      <left style="medium">
        <color auto="1"/>
      </left>
      <right/>
      <top/>
      <bottom style="thick">
        <color auto="1"/>
      </bottom>
      <diagonal/>
    </border>
    <border>
      <left style="medium">
        <color auto="1"/>
      </left>
      <right style="medium">
        <color auto="1"/>
      </right>
      <top style="thick">
        <color auto="1"/>
      </top>
      <bottom style="thick">
        <color auto="1"/>
      </bottom>
      <diagonal/>
    </border>
    <border>
      <left/>
      <right/>
      <top style="medium">
        <color auto="1"/>
      </top>
      <bottom/>
      <diagonal/>
    </border>
    <border>
      <left style="thick">
        <color auto="1"/>
      </left>
      <right style="thick">
        <color auto="1"/>
      </right>
      <top style="medium">
        <color auto="1"/>
      </top>
      <bottom/>
      <diagonal/>
    </border>
    <border>
      <left/>
      <right/>
      <top/>
      <bottom style="medium">
        <color auto="1"/>
      </bottom>
      <diagonal/>
    </border>
    <border>
      <left style="thick">
        <color auto="1"/>
      </left>
      <right style="thick">
        <color auto="1"/>
      </right>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style="thick">
        <color auto="1"/>
      </left>
      <right style="thick">
        <color auto="1"/>
      </right>
      <top style="medium">
        <color auto="1"/>
      </top>
      <bottom style="thick">
        <color auto="1"/>
      </bottom>
      <diagonal/>
    </border>
    <border>
      <left style="medium">
        <color auto="1"/>
      </left>
      <right/>
      <top style="thick">
        <color auto="1"/>
      </top>
      <bottom/>
      <diagonal/>
    </border>
    <border>
      <left style="mediumDashed">
        <color auto="1"/>
      </left>
      <right/>
      <top/>
      <bottom style="medium">
        <color auto="1"/>
      </bottom>
      <diagonal/>
    </border>
    <border>
      <left/>
      <right style="medium">
        <color auto="1"/>
      </right>
      <top style="medium">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diagonal/>
    </border>
    <border>
      <left/>
      <right style="thick">
        <color auto="1"/>
      </right>
      <top/>
      <bottom/>
      <diagonal/>
    </border>
    <border>
      <left style="thick">
        <color auto="1"/>
      </left>
      <right style="medium">
        <color auto="1"/>
      </right>
      <top/>
      <bottom/>
      <diagonal/>
    </border>
    <border>
      <left/>
      <right style="thick">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thick">
        <color auto="1"/>
      </left>
      <right style="thick">
        <color auto="1"/>
      </right>
      <top style="thick">
        <color auto="1"/>
      </top>
      <bottom style="medium">
        <color auto="1"/>
      </bottom>
      <diagonal/>
    </border>
    <border>
      <left style="thin">
        <color auto="1"/>
      </left>
      <right/>
      <top style="thick">
        <color auto="1"/>
      </top>
      <bottom style="medium">
        <color auto="1"/>
      </bottom>
      <diagonal/>
    </border>
    <border>
      <left style="medium">
        <color auto="1"/>
      </left>
      <right/>
      <top style="thick">
        <color auto="1"/>
      </top>
      <bottom style="medium">
        <color auto="1"/>
      </bottom>
      <diagonal/>
    </border>
    <border>
      <left style="thick">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right style="medium">
        <color auto="1"/>
      </right>
      <top style="thick">
        <color auto="1"/>
      </top>
      <bottom/>
      <diagonal/>
    </border>
    <border>
      <left/>
      <right style="medium">
        <color auto="1"/>
      </right>
      <top/>
      <bottom style="thick">
        <color auto="1"/>
      </bottom>
      <diagonal/>
    </border>
    <border>
      <left style="medium">
        <color auto="1"/>
      </left>
      <right style="medium">
        <color auto="1"/>
      </right>
      <top style="dashDot">
        <color auto="1"/>
      </top>
      <bottom style="thick">
        <color auto="1"/>
      </bottom>
      <diagonal/>
    </border>
    <border>
      <left style="medium">
        <color auto="1"/>
      </left>
      <right style="thick">
        <color auto="1"/>
      </right>
      <top style="dashDot">
        <color auto="1"/>
      </top>
      <bottom style="thick">
        <color auto="1"/>
      </bottom>
      <diagonal/>
    </border>
    <border>
      <left style="thick">
        <color auto="1"/>
      </left>
      <right style="thick">
        <color auto="1"/>
      </right>
      <top style="mediumDashed">
        <color auto="1"/>
      </top>
      <bottom style="thick">
        <color auto="1"/>
      </bottom>
      <diagonal/>
    </border>
    <border>
      <left style="mediumDashed">
        <color indexed="64"/>
      </left>
      <right style="mediumDashed">
        <color indexed="64"/>
      </right>
      <top style="mediumDashed">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diagonal/>
    </border>
    <border>
      <left/>
      <right style="thick">
        <color auto="1"/>
      </right>
      <top style="mediumDashed">
        <color auto="1"/>
      </top>
      <bottom/>
      <diagonal/>
    </border>
    <border diagonalUp="1">
      <left style="thick">
        <color auto="1"/>
      </left>
      <right style="thick">
        <color auto="1"/>
      </right>
      <top/>
      <bottom/>
      <diagonal style="dashed">
        <color theme="0" tint="-0.34998626667073579"/>
      </diagonal>
    </border>
    <border diagonalUp="1">
      <left style="thick">
        <color auto="1"/>
      </left>
      <right style="thick">
        <color auto="1"/>
      </right>
      <top style="mediumDashed">
        <color auto="1"/>
      </top>
      <bottom style="mediumDashed">
        <color auto="1"/>
      </bottom>
      <diagonal style="dashed">
        <color theme="0" tint="-0.24994659260841701"/>
      </diagonal>
    </border>
    <border>
      <left style="thick">
        <color auto="1"/>
      </left>
      <right style="thick">
        <color auto="1"/>
      </right>
      <top style="dashDotDot">
        <color auto="1"/>
      </top>
      <bottom style="dashDot">
        <color indexed="64"/>
      </bottom>
      <diagonal/>
    </border>
    <border>
      <left style="mediumDashed">
        <color indexed="64"/>
      </left>
      <right style="thick">
        <color auto="1"/>
      </right>
      <top style="mediumDashed">
        <color auto="1"/>
      </top>
      <bottom style="mediumDashed">
        <color auto="1"/>
      </bottom>
      <diagonal/>
    </border>
    <border>
      <left/>
      <right style="thick">
        <color auto="1"/>
      </right>
      <top style="mediumDashed">
        <color auto="1"/>
      </top>
      <bottom style="mediumDashed">
        <color indexed="64"/>
      </bottom>
      <diagonal/>
    </border>
  </borders>
  <cellStyleXfs count="5">
    <xf numFmtId="0" fontId="0" fillId="0" borderId="0"/>
    <xf numFmtId="2" fontId="1" fillId="0" borderId="1">
      <alignment vertical="center" wrapText="1"/>
    </xf>
    <xf numFmtId="0" fontId="43" fillId="0" borderId="0"/>
    <xf numFmtId="166" fontId="43" fillId="0" borderId="0" applyFont="0" applyFill="0" applyBorder="0" applyAlignment="0" applyProtection="0"/>
    <xf numFmtId="9" fontId="43" fillId="0" borderId="0" applyFont="0" applyFill="0" applyBorder="0" applyAlignment="0" applyProtection="0"/>
  </cellStyleXfs>
  <cellXfs count="468">
    <xf numFmtId="0" fontId="0" fillId="0" borderId="0" xfId="0"/>
    <xf numFmtId="49" fontId="2" fillId="0" borderId="0" xfId="0" applyNumberFormat="1" applyFont="1" applyAlignment="1">
      <alignment horizontal="center" wrapText="1"/>
    </xf>
    <xf numFmtId="0" fontId="3" fillId="0" borderId="0" xfId="0" applyFont="1"/>
    <xf numFmtId="4" fontId="0" fillId="0" borderId="12" xfId="0" applyNumberFormat="1" applyBorder="1" applyAlignment="1" applyProtection="1">
      <alignment horizontal="center" vertical="center"/>
      <protection locked="0"/>
    </xf>
    <xf numFmtId="4" fontId="0" fillId="0" borderId="39" xfId="0" applyNumberFormat="1" applyBorder="1" applyAlignment="1" applyProtection="1">
      <alignment horizontal="center" vertical="center"/>
      <protection locked="0"/>
    </xf>
    <xf numFmtId="4" fontId="0" fillId="0" borderId="76" xfId="0" applyNumberFormat="1" applyBorder="1" applyAlignment="1" applyProtection="1">
      <alignment horizontal="center" vertical="center"/>
      <protection locked="0"/>
    </xf>
    <xf numFmtId="4" fontId="0" fillId="0" borderId="45" xfId="0" applyNumberFormat="1" applyBorder="1" applyAlignment="1" applyProtection="1">
      <alignment horizontal="center" vertical="center"/>
      <protection locked="0"/>
    </xf>
    <xf numFmtId="4" fontId="0" fillId="0" borderId="79"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protection locked="0"/>
    </xf>
    <xf numFmtId="4" fontId="38" fillId="0" borderId="12" xfId="0" applyNumberFormat="1" applyFont="1" applyBorder="1" applyAlignment="1" applyProtection="1">
      <alignment horizontal="center" vertical="center"/>
      <protection locked="0"/>
    </xf>
    <xf numFmtId="4" fontId="0" fillId="0" borderId="74" xfId="0" applyNumberFormat="1" applyBorder="1" applyAlignment="1" applyProtection="1">
      <alignment horizontal="center" vertical="center"/>
      <protection locked="0"/>
    </xf>
    <xf numFmtId="164" fontId="48" fillId="0" borderId="8" xfId="0" applyNumberFormat="1" applyFont="1" applyBorder="1" applyAlignment="1" applyProtection="1">
      <alignment horizontal="center" vertical="center"/>
    </xf>
    <xf numFmtId="164" fontId="49" fillId="0" borderId="15" xfId="0" applyNumberFormat="1" applyFont="1" applyBorder="1" applyAlignment="1" applyProtection="1">
      <alignment horizontal="center" vertical="center"/>
    </xf>
    <xf numFmtId="4" fontId="13" fillId="0" borderId="8" xfId="0" applyNumberFormat="1" applyFont="1" applyBorder="1" applyAlignment="1" applyProtection="1">
      <alignment horizontal="center" vertical="center"/>
    </xf>
    <xf numFmtId="165" fontId="13" fillId="0" borderId="8" xfId="0" applyNumberFormat="1" applyFont="1" applyBorder="1" applyAlignment="1" applyProtection="1">
      <alignment horizontal="center" vertical="center"/>
    </xf>
    <xf numFmtId="4" fontId="15" fillId="4" borderId="8" xfId="0" applyNumberFormat="1" applyFont="1" applyFill="1" applyBorder="1" applyAlignment="1" applyProtection="1">
      <alignment horizontal="center" vertical="center"/>
    </xf>
    <xf numFmtId="165" fontId="15" fillId="4" borderId="8" xfId="0" applyNumberFormat="1" applyFont="1" applyFill="1" applyBorder="1" applyAlignment="1" applyProtection="1">
      <alignment horizontal="center" vertical="center"/>
    </xf>
    <xf numFmtId="4" fontId="0" fillId="0" borderId="8" xfId="0" applyNumberFormat="1" applyBorder="1" applyAlignment="1" applyProtection="1">
      <alignment horizontal="center" vertical="center"/>
    </xf>
    <xf numFmtId="165" fontId="0" fillId="0" borderId="8" xfId="0" applyNumberFormat="1" applyBorder="1" applyAlignment="1" applyProtection="1">
      <alignment horizontal="center" vertical="center"/>
    </xf>
    <xf numFmtId="4" fontId="0" fillId="0" borderId="15" xfId="0" applyNumberFormat="1" applyBorder="1" applyAlignment="1" applyProtection="1">
      <alignment horizontal="center" vertical="center"/>
    </xf>
    <xf numFmtId="4" fontId="6" fillId="4" borderId="18" xfId="0" applyNumberFormat="1" applyFont="1" applyFill="1" applyBorder="1" applyAlignment="1" applyProtection="1">
      <alignment horizontal="center" vertical="center"/>
    </xf>
    <xf numFmtId="165" fontId="6" fillId="4" borderId="18" xfId="0" applyNumberFormat="1" applyFont="1" applyFill="1" applyBorder="1" applyAlignment="1" applyProtection="1">
      <alignment horizontal="center" vertical="center"/>
    </xf>
    <xf numFmtId="0" fontId="17" fillId="0" borderId="0" xfId="0" applyFont="1" applyAlignment="1" applyProtection="1">
      <alignment vertical="center"/>
      <protection locked="0"/>
    </xf>
    <xf numFmtId="4" fontId="38" fillId="0" borderId="76" xfId="0" applyNumberFormat="1"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49" fontId="37" fillId="0" borderId="0" xfId="0" applyNumberFormat="1" applyFont="1" applyAlignment="1" applyProtection="1">
      <alignment horizontal="left" vertical="center"/>
      <protection locked="0"/>
    </xf>
    <xf numFmtId="49" fontId="34" fillId="0" borderId="0" xfId="0" applyNumberFormat="1" applyFont="1" applyAlignment="1" applyProtection="1">
      <alignment vertical="center"/>
      <protection locked="0"/>
    </xf>
    <xf numFmtId="0" fontId="37" fillId="0" borderId="2"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0" fillId="0" borderId="3" xfId="0"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34" fillId="0" borderId="0" xfId="0" applyFont="1" applyAlignment="1" applyProtection="1">
      <alignment horizontal="center" vertical="center"/>
      <protection locked="0"/>
    </xf>
    <xf numFmtId="49" fontId="37" fillId="0" borderId="5" xfId="0" applyNumberFormat="1" applyFont="1" applyBorder="1" applyAlignment="1" applyProtection="1">
      <alignment horizontal="left" vertical="center"/>
      <protection locked="0"/>
    </xf>
    <xf numFmtId="49" fontId="34" fillId="0" borderId="6" xfId="0" applyNumberFormat="1" applyFont="1" applyBorder="1" applyAlignment="1" applyProtection="1">
      <alignment vertical="center"/>
      <protection locked="0"/>
    </xf>
    <xf numFmtId="0" fontId="34" fillId="0" borderId="6" xfId="0" applyFont="1" applyBorder="1" applyAlignment="1" applyProtection="1">
      <alignment vertical="center"/>
      <protection locked="0"/>
    </xf>
    <xf numFmtId="0" fontId="34" fillId="0" borderId="15" xfId="0" applyFont="1" applyBorder="1" applyAlignment="1" applyProtection="1">
      <alignment horizontal="left" vertical="center"/>
      <protection locked="0"/>
    </xf>
    <xf numFmtId="0" fontId="4" fillId="0" borderId="7" xfId="0" applyFont="1" applyBorder="1" applyAlignment="1" applyProtection="1">
      <alignment horizontal="center" vertical="center"/>
      <protection locked="0"/>
    </xf>
    <xf numFmtId="49" fontId="35" fillId="0" borderId="10" xfId="0" applyNumberFormat="1" applyFont="1" applyBorder="1" applyAlignment="1" applyProtection="1">
      <alignment vertical="center"/>
      <protection locked="0"/>
    </xf>
    <xf numFmtId="49" fontId="34" fillId="0" borderId="0" xfId="0" applyNumberFormat="1" applyFont="1" applyAlignment="1" applyProtection="1">
      <alignment vertical="center" wrapText="1"/>
      <protection locked="0"/>
    </xf>
    <xf numFmtId="0" fontId="0" fillId="0" borderId="12" xfId="0"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49" fontId="36" fillId="0" borderId="13" xfId="0" applyNumberFormat="1" applyFont="1" applyBorder="1" applyAlignment="1" applyProtection="1">
      <alignment vertical="center"/>
      <protection locked="0"/>
    </xf>
    <xf numFmtId="49" fontId="34" fillId="0" borderId="14" xfId="0" applyNumberFormat="1" applyFont="1" applyBorder="1" applyAlignment="1" applyProtection="1">
      <alignment vertical="center"/>
      <protection locked="0"/>
    </xf>
    <xf numFmtId="49" fontId="34" fillId="0" borderId="14" xfId="0" applyNumberFormat="1" applyFont="1" applyBorder="1" applyAlignment="1" applyProtection="1">
      <alignment vertical="center" wrapText="1"/>
      <protection locked="0"/>
    </xf>
    <xf numFmtId="0" fontId="36" fillId="0" borderId="8" xfId="0" applyFont="1" applyBorder="1" applyAlignment="1" applyProtection="1">
      <alignment horizontal="left" vertical="center"/>
      <protection locked="0"/>
    </xf>
    <xf numFmtId="49" fontId="37" fillId="6" borderId="5" xfId="0" applyNumberFormat="1" applyFont="1" applyFill="1" applyBorder="1" applyAlignment="1" applyProtection="1">
      <alignment vertical="center"/>
      <protection locked="0"/>
    </xf>
    <xf numFmtId="0" fontId="34" fillId="6" borderId="6" xfId="0" applyFont="1" applyFill="1" applyBorder="1" applyAlignment="1" applyProtection="1">
      <alignment vertical="center"/>
      <protection locked="0"/>
    </xf>
    <xf numFmtId="49" fontId="34" fillId="6" borderId="6" xfId="0" applyNumberFormat="1" applyFont="1" applyFill="1" applyBorder="1" applyAlignment="1" applyProtection="1">
      <alignment vertical="center"/>
      <protection locked="0"/>
    </xf>
    <xf numFmtId="49" fontId="34" fillId="6" borderId="6" xfId="0" applyNumberFormat="1" applyFont="1" applyFill="1" applyBorder="1" applyAlignment="1" applyProtection="1">
      <alignment vertical="center" wrapText="1"/>
      <protection locked="0"/>
    </xf>
    <xf numFmtId="0" fontId="37" fillId="6" borderId="15" xfId="0" applyFont="1" applyFill="1" applyBorder="1" applyAlignment="1" applyProtection="1">
      <alignment horizontal="left" vertical="center"/>
      <protection locked="0"/>
    </xf>
    <xf numFmtId="49" fontId="39" fillId="0" borderId="10" xfId="0" applyNumberFormat="1" applyFont="1" applyBorder="1" applyAlignment="1" applyProtection="1">
      <alignment vertical="center"/>
      <protection locked="0"/>
    </xf>
    <xf numFmtId="49" fontId="34" fillId="0" borderId="36" xfId="0" applyNumberFormat="1" applyFont="1" applyBorder="1" applyAlignment="1" applyProtection="1">
      <alignment vertical="center"/>
      <protection locked="0"/>
    </xf>
    <xf numFmtId="0" fontId="34" fillId="0" borderId="73" xfId="0" applyFont="1" applyBorder="1" applyAlignment="1" applyProtection="1">
      <alignment vertical="center"/>
      <protection locked="0"/>
    </xf>
    <xf numFmtId="49" fontId="34" fillId="0" borderId="73" xfId="0" applyNumberFormat="1" applyFont="1" applyBorder="1" applyAlignment="1" applyProtection="1">
      <alignment vertical="center" wrapText="1"/>
      <protection locked="0"/>
    </xf>
    <xf numFmtId="0" fontId="0" fillId="0" borderId="74" xfId="0" applyBorder="1" applyAlignment="1" applyProtection="1">
      <alignment horizontal="left" vertical="center"/>
      <protection locked="0"/>
    </xf>
    <xf numFmtId="0" fontId="21" fillId="0" borderId="0" xfId="0" applyFont="1" applyAlignment="1" applyProtection="1">
      <alignment vertical="center"/>
      <protection locked="0"/>
    </xf>
    <xf numFmtId="49" fontId="34" fillId="0" borderId="54" xfId="0" applyNumberFormat="1" applyFont="1" applyBorder="1" applyAlignment="1" applyProtection="1">
      <alignment vertical="center"/>
      <protection locked="0"/>
    </xf>
    <xf numFmtId="0" fontId="0" fillId="0" borderId="12" xfId="0" applyBorder="1" applyAlignment="1" applyProtection="1">
      <alignment horizontal="center" vertical="center"/>
      <protection locked="0"/>
    </xf>
    <xf numFmtId="49" fontId="34" fillId="0" borderId="34" xfId="0" applyNumberFormat="1" applyFont="1" applyBorder="1" applyAlignment="1" applyProtection="1">
      <alignment vertical="center"/>
      <protection locked="0"/>
    </xf>
    <xf numFmtId="49" fontId="34" fillId="0" borderId="75" xfId="0" applyNumberFormat="1" applyFont="1" applyBorder="1" applyAlignment="1" applyProtection="1">
      <alignment vertical="center"/>
      <protection locked="0"/>
    </xf>
    <xf numFmtId="0" fontId="0" fillId="0" borderId="76" xfId="0" applyBorder="1" applyAlignment="1" applyProtection="1">
      <alignment horizontal="center" vertical="center"/>
      <protection locked="0"/>
    </xf>
    <xf numFmtId="49" fontId="34" fillId="0" borderId="10" xfId="0" applyNumberFormat="1" applyFont="1" applyBorder="1" applyAlignment="1" applyProtection="1">
      <alignment vertical="center"/>
      <protection locked="0"/>
    </xf>
    <xf numFmtId="49" fontId="34" fillId="5" borderId="36" xfId="0" applyNumberFormat="1" applyFont="1" applyFill="1" applyBorder="1" applyAlignment="1" applyProtection="1">
      <alignment vertical="center"/>
      <protection locked="0"/>
    </xf>
    <xf numFmtId="0" fontId="34" fillId="5" borderId="73" xfId="0" applyFont="1" applyFill="1" applyBorder="1" applyAlignment="1" applyProtection="1">
      <alignment vertical="center"/>
      <protection locked="0"/>
    </xf>
    <xf numFmtId="49" fontId="34" fillId="5" borderId="73" xfId="0" applyNumberFormat="1" applyFont="1" applyFill="1" applyBorder="1" applyAlignment="1" applyProtection="1">
      <alignment vertical="center" wrapText="1"/>
      <protection locked="0"/>
    </xf>
    <xf numFmtId="0" fontId="0" fillId="5" borderId="74" xfId="0" applyFill="1" applyBorder="1" applyAlignment="1" applyProtection="1">
      <alignment horizontal="left" vertical="center"/>
      <protection locked="0"/>
    </xf>
    <xf numFmtId="49" fontId="34" fillId="0" borderId="20" xfId="0" applyNumberFormat="1" applyFont="1" applyBorder="1" applyAlignment="1" applyProtection="1">
      <alignment vertical="center"/>
      <protection locked="0"/>
    </xf>
    <xf numFmtId="49" fontId="34" fillId="0" borderId="21" xfId="0" applyNumberFormat="1" applyFont="1" applyBorder="1" applyAlignment="1" applyProtection="1">
      <alignment vertical="center"/>
      <protection locked="0"/>
    </xf>
    <xf numFmtId="0" fontId="0" fillId="0" borderId="22" xfId="0" applyBorder="1" applyAlignment="1" applyProtection="1">
      <alignment horizontal="center" vertical="center"/>
      <protection locked="0"/>
    </xf>
    <xf numFmtId="49" fontId="34" fillId="0" borderId="23" xfId="0" applyNumberFormat="1" applyFont="1" applyBorder="1" applyAlignment="1" applyProtection="1">
      <alignment vertical="center"/>
      <protection locked="0"/>
    </xf>
    <xf numFmtId="0" fontId="13" fillId="0" borderId="12" xfId="0" applyFont="1" applyBorder="1" applyAlignment="1" applyProtection="1">
      <alignment horizontal="right" vertical="center"/>
      <protection locked="0"/>
    </xf>
    <xf numFmtId="49" fontId="34" fillId="0" borderId="37" xfId="0" applyNumberFormat="1" applyFont="1" applyBorder="1" applyAlignment="1" applyProtection="1">
      <alignment vertical="center"/>
      <protection locked="0"/>
    </xf>
    <xf numFmtId="49" fontId="34" fillId="0" borderId="38" xfId="0" applyNumberFormat="1" applyFont="1" applyBorder="1" applyAlignment="1" applyProtection="1">
      <alignment vertical="center" wrapText="1"/>
      <protection locked="0"/>
    </xf>
    <xf numFmtId="0" fontId="13" fillId="0" borderId="39" xfId="0" applyFont="1" applyBorder="1" applyAlignment="1" applyProtection="1">
      <alignment horizontal="right" vertical="center"/>
      <protection locked="0"/>
    </xf>
    <xf numFmtId="49" fontId="34" fillId="0" borderId="0" xfId="0" applyNumberFormat="1" applyFont="1" applyAlignment="1" applyProtection="1">
      <alignment vertical="center" wrapText="1"/>
      <protection locked="0"/>
    </xf>
    <xf numFmtId="49" fontId="34" fillId="3" borderId="36" xfId="0" applyNumberFormat="1" applyFont="1" applyFill="1" applyBorder="1" applyAlignment="1" applyProtection="1">
      <alignment vertical="center"/>
      <protection locked="0"/>
    </xf>
    <xf numFmtId="0" fontId="34" fillId="3" borderId="73" xfId="0" applyFont="1" applyFill="1" applyBorder="1" applyAlignment="1" applyProtection="1">
      <alignment vertical="center"/>
      <protection locked="0"/>
    </xf>
    <xf numFmtId="49" fontId="34" fillId="3" borderId="73" xfId="0" applyNumberFormat="1" applyFont="1" applyFill="1" applyBorder="1" applyAlignment="1" applyProtection="1">
      <alignment vertical="center" wrapText="1"/>
      <protection locked="0"/>
    </xf>
    <xf numFmtId="0" fontId="0" fillId="3" borderId="74" xfId="0" applyFill="1" applyBorder="1" applyAlignment="1" applyProtection="1">
      <alignment horizontal="left" vertical="center"/>
      <protection locked="0"/>
    </xf>
    <xf numFmtId="0" fontId="34" fillId="0" borderId="0" xfId="0" applyFont="1" applyAlignment="1" applyProtection="1">
      <alignment vertical="center" wrapText="1"/>
      <protection locked="0"/>
    </xf>
    <xf numFmtId="0" fontId="0" fillId="0" borderId="12" xfId="0" applyBorder="1" applyAlignment="1" applyProtection="1">
      <alignment horizontal="right" vertical="center"/>
      <protection locked="0"/>
    </xf>
    <xf numFmtId="0" fontId="34" fillId="0" borderId="38" xfId="0" applyFont="1" applyBorder="1" applyAlignment="1" applyProtection="1">
      <alignment vertical="center" wrapText="1"/>
      <protection locked="0"/>
    </xf>
    <xf numFmtId="0" fontId="0" fillId="0" borderId="39" xfId="0" applyBorder="1" applyAlignment="1" applyProtection="1">
      <alignment horizontal="right" vertical="center"/>
      <protection locked="0"/>
    </xf>
    <xf numFmtId="49" fontId="39" fillId="0" borderId="54" xfId="0" applyNumberFormat="1" applyFont="1" applyBorder="1" applyAlignment="1" applyProtection="1">
      <alignment vertical="center"/>
      <protection locked="0"/>
    </xf>
    <xf numFmtId="49" fontId="39" fillId="0" borderId="0" xfId="0" applyNumberFormat="1" applyFont="1" applyAlignment="1" applyProtection="1">
      <alignment vertical="center"/>
      <protection locked="0"/>
    </xf>
    <xf numFmtId="0" fontId="38" fillId="0" borderId="12" xfId="0" applyFont="1" applyBorder="1" applyAlignment="1" applyProtection="1">
      <alignment horizontal="center" vertical="center"/>
      <protection locked="0"/>
    </xf>
    <xf numFmtId="49" fontId="39" fillId="0" borderId="34" xfId="0" applyNumberFormat="1" applyFont="1" applyBorder="1" applyAlignment="1" applyProtection="1">
      <alignment vertical="center"/>
      <protection locked="0"/>
    </xf>
    <xf numFmtId="0" fontId="0" fillId="0" borderId="12" xfId="0" applyBorder="1" applyAlignment="1" applyProtection="1">
      <alignment horizontal="left" vertical="center"/>
      <protection locked="0"/>
    </xf>
    <xf numFmtId="0" fontId="38" fillId="0" borderId="12" xfId="0" applyFont="1" applyBorder="1" applyAlignment="1" applyProtection="1">
      <alignment horizontal="right" vertical="center"/>
      <protection locked="0"/>
    </xf>
    <xf numFmtId="49" fontId="34" fillId="0" borderId="38" xfId="0" applyNumberFormat="1" applyFont="1" applyBorder="1" applyAlignment="1" applyProtection="1">
      <alignment vertical="center"/>
      <protection locked="0"/>
    </xf>
    <xf numFmtId="0" fontId="38" fillId="0" borderId="39" xfId="0" applyFont="1" applyBorder="1" applyAlignment="1" applyProtection="1">
      <alignment horizontal="right" vertical="center"/>
      <protection locked="0"/>
    </xf>
    <xf numFmtId="49" fontId="34" fillId="0" borderId="35" xfId="0" applyNumberFormat="1" applyFont="1" applyBorder="1" applyAlignment="1" applyProtection="1">
      <alignment vertical="center"/>
      <protection locked="0"/>
    </xf>
    <xf numFmtId="0" fontId="34" fillId="0" borderId="49" xfId="0" applyFont="1" applyBorder="1" applyAlignment="1" applyProtection="1">
      <alignment vertical="center"/>
      <protection locked="0"/>
    </xf>
    <xf numFmtId="49" fontId="34" fillId="0" borderId="49" xfId="0" applyNumberFormat="1" applyFont="1" applyBorder="1" applyAlignment="1" applyProtection="1">
      <alignment vertical="center" wrapText="1"/>
      <protection locked="0"/>
    </xf>
    <xf numFmtId="0" fontId="0" fillId="0" borderId="45" xfId="0" applyBorder="1" applyAlignment="1" applyProtection="1">
      <alignment horizontal="left" vertical="center"/>
      <protection locked="0"/>
    </xf>
    <xf numFmtId="49" fontId="34" fillId="0" borderId="16" xfId="0" applyNumberFormat="1" applyFont="1" applyBorder="1" applyAlignment="1" applyProtection="1">
      <alignment vertical="center"/>
      <protection locked="0"/>
    </xf>
    <xf numFmtId="49" fontId="34" fillId="0" borderId="77" xfId="0" applyNumberFormat="1" applyFont="1" applyBorder="1" applyAlignment="1" applyProtection="1">
      <alignment vertical="center"/>
      <protection locked="0"/>
    </xf>
    <xf numFmtId="0" fontId="34" fillId="0" borderId="78" xfId="0" applyFont="1" applyBorder="1" applyAlignment="1" applyProtection="1">
      <alignment vertical="center"/>
      <protection locked="0"/>
    </xf>
    <xf numFmtId="49" fontId="34" fillId="0" borderId="78" xfId="0" applyNumberFormat="1" applyFont="1" applyBorder="1" applyAlignment="1" applyProtection="1">
      <alignment vertical="center" wrapText="1"/>
      <protection locked="0"/>
    </xf>
    <xf numFmtId="0" fontId="0" fillId="0" borderId="79" xfId="0" applyBorder="1" applyAlignment="1" applyProtection="1">
      <alignment horizontal="left" vertical="center"/>
      <protection locked="0"/>
    </xf>
    <xf numFmtId="49" fontId="6" fillId="0" borderId="5" xfId="0" applyNumberFormat="1" applyFont="1" applyBorder="1" applyAlignment="1" applyProtection="1">
      <alignment vertical="center"/>
      <protection locked="0"/>
    </xf>
    <xf numFmtId="49" fontId="37" fillId="2" borderId="13" xfId="0" applyNumberFormat="1" applyFont="1" applyFill="1" applyBorder="1" applyAlignment="1" applyProtection="1">
      <alignment vertical="center"/>
      <protection locked="0"/>
    </xf>
    <xf numFmtId="0" fontId="34" fillId="2" borderId="6" xfId="0" applyFont="1" applyFill="1" applyBorder="1" applyAlignment="1" applyProtection="1">
      <alignment vertical="center"/>
      <protection locked="0"/>
    </xf>
    <xf numFmtId="49" fontId="34" fillId="2" borderId="6" xfId="0" applyNumberFormat="1" applyFont="1" applyFill="1" applyBorder="1" applyAlignment="1" applyProtection="1">
      <alignment vertical="center"/>
      <protection locked="0"/>
    </xf>
    <xf numFmtId="49" fontId="34" fillId="2" borderId="6" xfId="0" applyNumberFormat="1" applyFont="1" applyFill="1" applyBorder="1" applyAlignment="1" applyProtection="1">
      <alignment vertical="center" wrapText="1"/>
      <protection locked="0"/>
    </xf>
    <xf numFmtId="49" fontId="6" fillId="2" borderId="5" xfId="0" applyNumberFormat="1" applyFont="1" applyFill="1" applyBorder="1" applyAlignment="1" applyProtection="1">
      <alignment vertical="center"/>
      <protection locked="0"/>
    </xf>
    <xf numFmtId="49" fontId="34" fillId="0" borderId="80" xfId="0" applyNumberFormat="1" applyFont="1" applyBorder="1" applyAlignment="1" applyProtection="1">
      <alignment vertical="center"/>
      <protection locked="0"/>
    </xf>
    <xf numFmtId="49" fontId="34" fillId="0" borderId="6" xfId="0" applyNumberFormat="1" applyFont="1" applyBorder="1" applyAlignment="1" applyProtection="1">
      <alignment vertical="center" wrapText="1"/>
      <protection locked="0"/>
    </xf>
    <xf numFmtId="0" fontId="0" fillId="0" borderId="15" xfId="0" applyBorder="1" applyAlignment="1" applyProtection="1">
      <alignment horizontal="left" vertical="center"/>
      <protection locked="0"/>
    </xf>
    <xf numFmtId="49" fontId="38" fillId="0" borderId="12" xfId="0" applyNumberFormat="1" applyFont="1" applyBorder="1" applyAlignment="1" applyProtection="1">
      <alignment horizontal="right" vertical="center" wrapText="1"/>
      <protection locked="0"/>
    </xf>
    <xf numFmtId="49" fontId="34" fillId="0" borderId="81" xfId="0" applyNumberFormat="1" applyFont="1" applyBorder="1" applyAlignment="1" applyProtection="1">
      <alignment vertical="center"/>
      <protection locked="0"/>
    </xf>
    <xf numFmtId="49" fontId="38" fillId="0" borderId="76" xfId="0" applyNumberFormat="1" applyFont="1" applyBorder="1" applyAlignment="1" applyProtection="1">
      <alignment horizontal="right" vertical="center" wrapText="1"/>
      <protection locked="0"/>
    </xf>
    <xf numFmtId="49" fontId="34" fillId="0" borderId="35" xfId="0" applyNumberFormat="1" applyFont="1" applyBorder="1" applyAlignment="1" applyProtection="1">
      <alignment vertical="center" wrapText="1"/>
      <protection locked="0"/>
    </xf>
    <xf numFmtId="0" fontId="34" fillId="0" borderId="82" xfId="0" applyFont="1" applyBorder="1" applyAlignment="1" applyProtection="1">
      <alignment vertical="center"/>
      <protection locked="0"/>
    </xf>
    <xf numFmtId="49" fontId="34" fillId="0" borderId="24" xfId="0" applyNumberFormat="1" applyFont="1" applyBorder="1" applyAlignment="1" applyProtection="1">
      <alignment vertical="center" wrapText="1"/>
      <protection locked="0"/>
    </xf>
    <xf numFmtId="0" fontId="13" fillId="0" borderId="25" xfId="0" applyFont="1" applyBorder="1" applyAlignment="1" applyProtection="1">
      <alignment horizontal="right" vertical="center"/>
      <protection locked="0"/>
    </xf>
    <xf numFmtId="4" fontId="0" fillId="0" borderId="25" xfId="0" applyNumberFormat="1" applyBorder="1" applyAlignment="1" applyProtection="1">
      <alignment horizontal="center" vertical="center"/>
      <protection locked="0"/>
    </xf>
    <xf numFmtId="49" fontId="34" fillId="0" borderId="26" xfId="0" applyNumberFormat="1" applyFont="1" applyBorder="1" applyAlignment="1" applyProtection="1">
      <alignment vertical="center" wrapText="1"/>
      <protection locked="0"/>
    </xf>
    <xf numFmtId="49" fontId="34" fillId="0" borderId="27" xfId="0" applyNumberFormat="1" applyFont="1" applyBorder="1" applyAlignment="1" applyProtection="1">
      <alignment vertical="center" wrapText="1"/>
      <protection locked="0"/>
    </xf>
    <xf numFmtId="0" fontId="0" fillId="0" borderId="28" xfId="0" applyBorder="1" applyAlignment="1" applyProtection="1">
      <alignment horizontal="right" vertical="center"/>
      <protection locked="0"/>
    </xf>
    <xf numFmtId="0" fontId="0" fillId="0" borderId="25" xfId="0" applyBorder="1" applyAlignment="1" applyProtection="1">
      <alignment horizontal="right" vertical="center"/>
      <protection locked="0"/>
    </xf>
    <xf numFmtId="49" fontId="34" fillId="0" borderId="75" xfId="0" applyNumberFormat="1" applyFont="1" applyBorder="1" applyAlignment="1" applyProtection="1">
      <alignment vertical="center" wrapText="1"/>
      <protection locked="0"/>
    </xf>
    <xf numFmtId="0" fontId="21" fillId="0" borderId="12" xfId="0" applyFont="1" applyBorder="1" applyAlignment="1" applyProtection="1">
      <alignment horizontal="left" vertical="center"/>
      <protection locked="0"/>
    </xf>
    <xf numFmtId="49" fontId="34" fillId="0" borderId="71" xfId="0" applyNumberFormat="1" applyFont="1" applyBorder="1" applyAlignment="1" applyProtection="1">
      <alignment vertical="center"/>
      <protection locked="0"/>
    </xf>
    <xf numFmtId="49" fontId="34" fillId="0" borderId="17" xfId="0" applyNumberFormat="1" applyFont="1" applyBorder="1" applyAlignment="1" applyProtection="1">
      <alignment vertical="center"/>
      <protection locked="0"/>
    </xf>
    <xf numFmtId="0" fontId="0" fillId="0" borderId="18" xfId="0" applyBorder="1" applyAlignment="1" applyProtection="1">
      <alignment horizontal="center" vertical="center"/>
      <protection locked="0"/>
    </xf>
    <xf numFmtId="49" fontId="37" fillId="0" borderId="47" xfId="0" applyNumberFormat="1" applyFont="1" applyBorder="1" applyAlignment="1" applyProtection="1">
      <alignment vertical="center"/>
      <protection locked="0"/>
    </xf>
    <xf numFmtId="0" fontId="34" fillId="0" borderId="83" xfId="0" applyFont="1" applyBorder="1" applyAlignment="1" applyProtection="1">
      <alignment vertical="center"/>
      <protection locked="0"/>
    </xf>
    <xf numFmtId="49" fontId="34" fillId="0" borderId="83" xfId="0" applyNumberFormat="1" applyFont="1" applyBorder="1" applyAlignment="1" applyProtection="1">
      <alignment vertical="center"/>
      <protection locked="0"/>
    </xf>
    <xf numFmtId="49" fontId="34" fillId="0" borderId="84" xfId="0" applyNumberFormat="1" applyFont="1" applyBorder="1" applyAlignment="1" applyProtection="1">
      <alignment vertical="center" wrapText="1"/>
      <protection locked="0"/>
    </xf>
    <xf numFmtId="0" fontId="6" fillId="0" borderId="15" xfId="0" applyFont="1" applyBorder="1" applyAlignment="1" applyProtection="1">
      <alignment horizontal="left" vertical="center"/>
      <protection locked="0"/>
    </xf>
    <xf numFmtId="49" fontId="39" fillId="0" borderId="85" xfId="0" applyNumberFormat="1" applyFont="1" applyBorder="1" applyAlignment="1" applyProtection="1">
      <alignment vertical="center"/>
      <protection locked="0"/>
    </xf>
    <xf numFmtId="49" fontId="34" fillId="0" borderId="86" xfId="0" applyNumberFormat="1" applyFont="1" applyBorder="1" applyAlignment="1" applyProtection="1">
      <alignment vertical="center"/>
      <protection locked="0"/>
    </xf>
    <xf numFmtId="0" fontId="34" fillId="0" borderId="10" xfId="0" applyFont="1" applyBorder="1" applyAlignment="1" applyProtection="1">
      <alignment vertical="center"/>
      <protection locked="0"/>
    </xf>
    <xf numFmtId="49" fontId="34" fillId="0" borderId="54" xfId="0" applyNumberFormat="1" applyFont="1" applyBorder="1" applyAlignment="1" applyProtection="1">
      <alignment vertical="center" wrapText="1"/>
      <protection locked="0"/>
    </xf>
    <xf numFmtId="49" fontId="39" fillId="0" borderId="87" xfId="0" applyNumberFormat="1" applyFont="1" applyBorder="1" applyAlignment="1" applyProtection="1">
      <alignment vertical="center"/>
      <protection locked="0"/>
    </xf>
    <xf numFmtId="49" fontId="34" fillId="0" borderId="88" xfId="0" applyNumberFormat="1" applyFont="1" applyBorder="1" applyAlignment="1" applyProtection="1">
      <alignment vertical="center"/>
      <protection locked="0"/>
    </xf>
    <xf numFmtId="0" fontId="34" fillId="0" borderId="48" xfId="0" applyFont="1" applyBorder="1" applyAlignment="1" applyProtection="1">
      <alignment vertical="center"/>
      <protection locked="0"/>
    </xf>
    <xf numFmtId="49" fontId="34" fillId="0" borderId="89" xfId="0" applyNumberFormat="1" applyFont="1" applyBorder="1" applyAlignment="1" applyProtection="1">
      <alignment vertical="center" wrapText="1"/>
      <protection locked="0"/>
    </xf>
    <xf numFmtId="0" fontId="34" fillId="0" borderId="0" xfId="0" applyFont="1" applyAlignment="1" applyProtection="1">
      <alignment vertical="center"/>
      <protection locked="0"/>
    </xf>
    <xf numFmtId="49" fontId="39" fillId="0" borderId="16" xfId="0" applyNumberFormat="1" applyFont="1" applyBorder="1" applyAlignment="1" applyProtection="1">
      <alignment vertical="center"/>
      <protection locked="0"/>
    </xf>
    <xf numFmtId="49" fontId="37" fillId="0" borderId="83" xfId="0" applyNumberFormat="1" applyFont="1" applyBorder="1" applyAlignment="1" applyProtection="1">
      <alignment vertical="center"/>
      <protection locked="0"/>
    </xf>
    <xf numFmtId="49" fontId="34" fillId="0" borderId="83" xfId="0" applyNumberFormat="1" applyFont="1" applyBorder="1" applyAlignment="1" applyProtection="1">
      <alignment vertical="center" wrapText="1"/>
      <protection locked="0"/>
    </xf>
    <xf numFmtId="0" fontId="6" fillId="0" borderId="90" xfId="0" applyFont="1" applyBorder="1" applyAlignment="1" applyProtection="1">
      <alignment horizontal="left" vertical="center"/>
      <protection locked="0"/>
    </xf>
    <xf numFmtId="49" fontId="37" fillId="0" borderId="92" xfId="0" applyNumberFormat="1" applyFont="1" applyBorder="1" applyAlignment="1" applyProtection="1">
      <alignment vertical="center"/>
      <protection locked="0"/>
    </xf>
    <xf numFmtId="49" fontId="34" fillId="0" borderId="93" xfId="0" applyNumberFormat="1" applyFont="1" applyBorder="1" applyAlignment="1" applyProtection="1">
      <alignment vertical="center" wrapText="1"/>
      <protection locked="0"/>
    </xf>
    <xf numFmtId="0" fontId="6" fillId="0" borderId="94" xfId="0" applyFont="1" applyBorder="1" applyAlignment="1" applyProtection="1">
      <alignment horizontal="left" vertical="center"/>
      <protection locked="0"/>
    </xf>
    <xf numFmtId="0" fontId="13" fillId="0" borderId="0" xfId="0" applyFont="1" applyAlignment="1" applyProtection="1">
      <alignment vertical="center"/>
      <protection locked="0"/>
    </xf>
    <xf numFmtId="0" fontId="0" fillId="0" borderId="96" xfId="0" applyBorder="1" applyAlignment="1" applyProtection="1">
      <alignment vertical="center"/>
      <protection locked="0"/>
    </xf>
    <xf numFmtId="0" fontId="15" fillId="0" borderId="72" xfId="0" applyFont="1" applyBorder="1" applyAlignment="1" applyProtection="1">
      <alignment horizontal="center" vertical="center" wrapText="1"/>
      <protection locked="0"/>
    </xf>
    <xf numFmtId="0" fontId="6" fillId="0" borderId="97" xfId="0" applyFont="1" applyBorder="1" applyAlignment="1" applyProtection="1">
      <alignment horizontal="center" vertical="center"/>
      <protection locked="0"/>
    </xf>
    <xf numFmtId="4" fontId="0" fillId="0" borderId="74" xfId="0" applyNumberFormat="1" applyBorder="1" applyAlignment="1" applyProtection="1">
      <alignment horizontal="center" vertical="center"/>
    </xf>
    <xf numFmtId="4" fontId="0" fillId="3" borderId="74" xfId="0" applyNumberFormat="1" applyFill="1" applyBorder="1" applyAlignment="1" applyProtection="1">
      <alignment horizontal="center" vertical="center"/>
    </xf>
    <xf numFmtId="4" fontId="0" fillId="0" borderId="22"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4" fontId="6" fillId="4" borderId="95" xfId="0" applyNumberFormat="1" applyFont="1" applyFill="1" applyBorder="1" applyAlignment="1" applyProtection="1">
      <alignment horizontal="center" vertical="center"/>
    </xf>
    <xf numFmtId="4" fontId="6" fillId="4" borderId="98" xfId="0" applyNumberFormat="1" applyFont="1" applyFill="1" applyBorder="1" applyAlignment="1" applyProtection="1">
      <alignment horizontal="center" vertical="center"/>
    </xf>
    <xf numFmtId="4" fontId="6" fillId="4" borderId="99" xfId="0" applyNumberFormat="1" applyFont="1" applyFill="1" applyBorder="1" applyAlignment="1" applyProtection="1">
      <alignment horizontal="center" vertical="center"/>
    </xf>
    <xf numFmtId="4" fontId="1" fillId="0" borderId="8" xfId="0" applyNumberFormat="1" applyFont="1" applyBorder="1" applyAlignment="1" applyProtection="1">
      <alignment horizontal="center" vertical="center"/>
    </xf>
    <xf numFmtId="165" fontId="1" fillId="0" borderId="8" xfId="0" applyNumberFormat="1" applyFont="1" applyBorder="1" applyAlignment="1" applyProtection="1">
      <alignment horizontal="center" vertical="center"/>
    </xf>
    <xf numFmtId="165" fontId="6" fillId="0" borderId="8" xfId="0" applyNumberFormat="1" applyFont="1" applyBorder="1" applyAlignment="1" applyProtection="1">
      <alignment horizontal="center" vertical="center"/>
    </xf>
    <xf numFmtId="49" fontId="13" fillId="0" borderId="0" xfId="0" applyNumberFormat="1" applyFont="1" applyAlignment="1" applyProtection="1">
      <alignment wrapText="1"/>
      <protection locked="0"/>
    </xf>
    <xf numFmtId="0" fontId="1" fillId="0" borderId="0" xfId="0" applyFont="1" applyProtection="1">
      <protection locked="0"/>
    </xf>
    <xf numFmtId="49" fontId="2" fillId="0" borderId="0" xfId="0" applyNumberFormat="1" applyFont="1" applyAlignment="1" applyProtection="1">
      <alignment horizontal="left" vertical="center"/>
      <protection locked="0"/>
    </xf>
    <xf numFmtId="49" fontId="1" fillId="0" borderId="0" xfId="0" applyNumberFormat="1" applyFont="1" applyProtection="1">
      <protection locked="0"/>
    </xf>
    <xf numFmtId="0" fontId="14" fillId="0" borderId="2" xfId="0" applyFont="1" applyBorder="1" applyAlignment="1" applyProtection="1">
      <alignment horizontal="left" vertical="center"/>
      <protection locked="0"/>
    </xf>
    <xf numFmtId="0" fontId="12" fillId="0" borderId="0" xfId="0" applyFont="1" applyAlignment="1" applyProtection="1">
      <alignment horizontal="center"/>
      <protection locked="0"/>
    </xf>
    <xf numFmtId="0" fontId="12" fillId="0" borderId="0" xfId="0" applyFont="1" applyAlignment="1" applyProtection="1">
      <alignment horizontal="center" vertical="center"/>
      <protection locked="0"/>
    </xf>
    <xf numFmtId="49" fontId="2" fillId="0" borderId="5" xfId="0" applyNumberFormat="1" applyFont="1" applyBorder="1" applyAlignment="1" applyProtection="1">
      <alignment horizontal="left" vertical="center"/>
      <protection locked="0"/>
    </xf>
    <xf numFmtId="49" fontId="1" fillId="0" borderId="6" xfId="0" applyNumberFormat="1" applyFont="1" applyBorder="1" applyProtection="1">
      <protection locked="0"/>
    </xf>
    <xf numFmtId="0" fontId="1" fillId="0" borderId="6" xfId="0" applyFont="1" applyBorder="1" applyProtection="1">
      <protection locked="0"/>
    </xf>
    <xf numFmtId="0" fontId="1" fillId="0" borderId="6" xfId="0" applyFont="1" applyBorder="1" applyAlignment="1" applyProtection="1">
      <alignment horizontal="left"/>
      <protection locked="0"/>
    </xf>
    <xf numFmtId="0" fontId="13" fillId="0" borderId="9" xfId="0" applyFont="1" applyBorder="1" applyAlignment="1" applyProtection="1">
      <alignment horizontal="center"/>
      <protection locked="0"/>
    </xf>
    <xf numFmtId="49" fontId="11" fillId="0" borderId="10" xfId="0" applyNumberFormat="1" applyFont="1" applyBorder="1" applyProtection="1">
      <protection locked="0"/>
    </xf>
    <xf numFmtId="49" fontId="1" fillId="0" borderId="0" xfId="0" applyNumberFormat="1" applyFont="1" applyAlignment="1" applyProtection="1">
      <alignment wrapText="1"/>
      <protection locked="0"/>
    </xf>
    <xf numFmtId="0" fontId="1" fillId="0" borderId="1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5" fillId="0" borderId="12" xfId="0" applyFont="1" applyBorder="1" applyAlignment="1" applyProtection="1">
      <alignment horizontal="center" wrapText="1"/>
      <protection locked="0"/>
    </xf>
    <xf numFmtId="49" fontId="14" fillId="0" borderId="13" xfId="0" applyNumberFormat="1" applyFont="1" applyBorder="1" applyAlignment="1" applyProtection="1">
      <alignment vertical="center"/>
      <protection locked="0"/>
    </xf>
    <xf numFmtId="49" fontId="14" fillId="0" borderId="14" xfId="0" applyNumberFormat="1" applyFont="1" applyBorder="1" applyAlignment="1" applyProtection="1">
      <alignment vertical="center"/>
      <protection locked="0"/>
    </xf>
    <xf numFmtId="49" fontId="14" fillId="0" borderId="14" xfId="0" applyNumberFormat="1" applyFont="1" applyBorder="1" applyAlignment="1" applyProtection="1">
      <alignment vertical="center" wrapText="1"/>
      <protection locked="0"/>
    </xf>
    <xf numFmtId="0" fontId="14" fillId="0" borderId="8" xfId="0" applyFont="1" applyBorder="1" applyAlignment="1" applyProtection="1">
      <alignment horizontal="left" vertical="center"/>
      <protection locked="0"/>
    </xf>
    <xf numFmtId="0" fontId="14" fillId="0" borderId="8" xfId="0" applyFont="1" applyBorder="1" applyAlignment="1" applyProtection="1">
      <alignment horizontal="center" vertical="center" wrapText="1"/>
      <protection locked="0"/>
    </xf>
    <xf numFmtId="49" fontId="1" fillId="0" borderId="6" xfId="0" applyNumberFormat="1" applyFont="1" applyBorder="1" applyAlignment="1" applyProtection="1">
      <alignment vertical="center"/>
      <protection locked="0"/>
    </xf>
    <xf numFmtId="49" fontId="1" fillId="0" borderId="6" xfId="0" applyNumberFormat="1" applyFont="1" applyBorder="1" applyAlignment="1" applyProtection="1">
      <alignment vertical="center" wrapText="1"/>
      <protection locked="0"/>
    </xf>
    <xf numFmtId="0" fontId="14" fillId="0" borderId="15" xfId="0" applyFont="1" applyBorder="1" applyAlignment="1" applyProtection="1">
      <alignment horizontal="center" vertical="center"/>
      <protection locked="0"/>
    </xf>
    <xf numFmtId="49" fontId="16" fillId="0" borderId="10" xfId="0" applyNumberFormat="1" applyFont="1" applyBorder="1" applyAlignment="1" applyProtection="1">
      <alignment vertical="center"/>
      <protection locked="0"/>
    </xf>
    <xf numFmtId="0" fontId="0" fillId="0" borderId="12" xfId="0" applyBorder="1" applyAlignment="1" applyProtection="1">
      <alignment horizontal="left" vertical="center" indent="1"/>
      <protection locked="0"/>
    </xf>
    <xf numFmtId="0" fontId="18" fillId="0" borderId="12" xfId="0" applyFont="1" applyBorder="1" applyAlignment="1" applyProtection="1">
      <alignment horizontal="center" vertical="center"/>
      <protection locked="0"/>
    </xf>
    <xf numFmtId="0" fontId="38" fillId="0" borderId="12" xfId="0" applyFont="1" applyBorder="1" applyAlignment="1" applyProtection="1">
      <alignment horizontal="left" vertical="center" indent="1"/>
      <protection locked="0"/>
    </xf>
    <xf numFmtId="0" fontId="16" fillId="0" borderId="0" xfId="0" applyFont="1" applyAlignment="1" applyProtection="1">
      <alignment vertical="center"/>
      <protection locked="0"/>
    </xf>
    <xf numFmtId="49" fontId="16" fillId="0" borderId="16" xfId="0" applyNumberFormat="1" applyFont="1" applyBorder="1" applyAlignment="1" applyProtection="1">
      <alignment vertical="center"/>
      <protection locked="0"/>
    </xf>
    <xf numFmtId="49" fontId="34" fillId="0" borderId="17" xfId="0" applyNumberFormat="1" applyFont="1" applyBorder="1" applyAlignment="1" applyProtection="1">
      <alignment vertical="center" wrapText="1"/>
      <protection locked="0"/>
    </xf>
    <xf numFmtId="0" fontId="0" fillId="0" borderId="18" xfId="0" applyBorder="1" applyAlignment="1" applyProtection="1">
      <alignment horizontal="left" vertical="center" indent="1"/>
      <protection locked="0"/>
    </xf>
    <xf numFmtId="0" fontId="18" fillId="0" borderId="18" xfId="0" applyFont="1" applyBorder="1" applyAlignment="1" applyProtection="1">
      <alignment horizontal="center" vertical="center"/>
      <protection locked="0"/>
    </xf>
    <xf numFmtId="49" fontId="1" fillId="2" borderId="6"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wrapText="1"/>
      <protection locked="0"/>
    </xf>
    <xf numFmtId="0" fontId="6" fillId="2" borderId="15" xfId="0" applyFont="1" applyFill="1" applyBorder="1" applyAlignment="1" applyProtection="1">
      <alignment horizontal="left" vertical="center"/>
      <protection locked="0"/>
    </xf>
    <xf numFmtId="0" fontId="14" fillId="0" borderId="19" xfId="0" applyFont="1" applyBorder="1" applyAlignment="1" applyProtection="1">
      <alignment horizontal="center" vertical="center"/>
      <protection locked="0"/>
    </xf>
    <xf numFmtId="49" fontId="0" fillId="0" borderId="0" xfId="0" applyNumberFormat="1" applyAlignment="1" applyProtection="1">
      <alignment vertical="center" wrapText="1"/>
      <protection locked="0"/>
    </xf>
    <xf numFmtId="49" fontId="34" fillId="0" borderId="21" xfId="0" applyNumberFormat="1" applyFont="1" applyBorder="1" applyAlignment="1" applyProtection="1">
      <alignment vertical="center" wrapText="1"/>
      <protection locked="0"/>
    </xf>
    <xf numFmtId="0" fontId="36" fillId="0" borderId="12" xfId="0" applyFont="1" applyBorder="1" applyAlignment="1" applyProtection="1">
      <alignment horizontal="center" vertical="center"/>
      <protection locked="0"/>
    </xf>
    <xf numFmtId="49" fontId="17" fillId="0" borderId="0" xfId="0" applyNumberFormat="1" applyFont="1" applyAlignment="1" applyProtection="1">
      <alignment vertical="center" wrapText="1"/>
      <protection locked="0"/>
    </xf>
    <xf numFmtId="49" fontId="16" fillId="0" borderId="0" xfId="0" applyNumberFormat="1" applyFont="1" applyAlignment="1" applyProtection="1">
      <alignment vertical="center"/>
      <protection locked="0"/>
    </xf>
    <xf numFmtId="0" fontId="34" fillId="0" borderId="23" xfId="0" applyFont="1" applyBorder="1" applyAlignment="1" applyProtection="1">
      <alignment vertical="center"/>
      <protection locked="0"/>
    </xf>
    <xf numFmtId="0" fontId="0" fillId="0" borderId="12" xfId="0" applyBorder="1" applyAlignment="1" applyProtection="1">
      <alignment horizontal="right" vertical="center" indent="2"/>
      <protection locked="0"/>
    </xf>
    <xf numFmtId="0" fontId="16" fillId="0" borderId="23" xfId="0" applyFont="1" applyBorder="1" applyAlignment="1" applyProtection="1">
      <alignment vertical="center"/>
      <protection locked="0"/>
    </xf>
    <xf numFmtId="49" fontId="34" fillId="0" borderId="24" xfId="0" applyNumberFormat="1" applyFont="1" applyBorder="1" applyAlignment="1" applyProtection="1">
      <alignment vertical="center"/>
      <protection locked="0"/>
    </xf>
    <xf numFmtId="0" fontId="0" fillId="0" borderId="25" xfId="0" applyBorder="1" applyAlignment="1" applyProtection="1">
      <alignment horizontal="right" vertical="center" indent="2"/>
      <protection locked="0"/>
    </xf>
    <xf numFmtId="0" fontId="36" fillId="0" borderId="25" xfId="0" applyFont="1" applyBorder="1" applyAlignment="1" applyProtection="1">
      <alignment horizontal="center" vertical="center"/>
      <protection locked="0"/>
    </xf>
    <xf numFmtId="49" fontId="34" fillId="0" borderId="26" xfId="0" applyNumberFormat="1" applyFont="1" applyBorder="1" applyAlignment="1" applyProtection="1">
      <alignment vertical="center"/>
      <protection locked="0"/>
    </xf>
    <xf numFmtId="49" fontId="16" fillId="0" borderId="0" xfId="0" applyNumberFormat="1" applyFont="1" applyAlignment="1" applyProtection="1">
      <alignment vertical="center" wrapText="1"/>
      <protection locked="0"/>
    </xf>
    <xf numFmtId="49" fontId="34" fillId="0" borderId="27" xfId="0" applyNumberFormat="1" applyFont="1" applyBorder="1" applyAlignment="1" applyProtection="1">
      <alignment vertical="center"/>
      <protection locked="0"/>
    </xf>
    <xf numFmtId="0" fontId="18" fillId="0" borderId="28" xfId="0" applyFont="1" applyBorder="1" applyAlignment="1" applyProtection="1">
      <alignment horizontal="center" vertical="center"/>
      <protection locked="0"/>
    </xf>
    <xf numFmtId="49" fontId="16" fillId="0" borderId="23" xfId="0" applyNumberFormat="1" applyFont="1" applyBorder="1" applyAlignment="1" applyProtection="1">
      <alignment vertical="center"/>
      <protection locked="0"/>
    </xf>
    <xf numFmtId="0" fontId="36" fillId="0" borderId="22"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49" fontId="34" fillId="0" borderId="29" xfId="0" applyNumberFormat="1" applyFont="1" applyBorder="1" applyAlignment="1" applyProtection="1">
      <alignment vertical="center"/>
      <protection locked="0"/>
    </xf>
    <xf numFmtId="49" fontId="34" fillId="0" borderId="30" xfId="0" applyNumberFormat="1" applyFont="1" applyBorder="1" applyAlignment="1" applyProtection="1">
      <alignment vertical="center" wrapText="1"/>
      <protection locked="0"/>
    </xf>
    <xf numFmtId="0" fontId="0" fillId="0" borderId="31" xfId="0"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49" fontId="34" fillId="0" borderId="101" xfId="0" applyNumberFormat="1" applyFont="1" applyBorder="1" applyAlignment="1" applyProtection="1">
      <alignment vertical="center"/>
      <protection locked="0"/>
    </xf>
    <xf numFmtId="49" fontId="34" fillId="0" borderId="20" xfId="0" applyNumberFormat="1" applyFont="1" applyBorder="1" applyAlignment="1" applyProtection="1">
      <alignment vertical="center" wrapText="1"/>
      <protection locked="0"/>
    </xf>
    <xf numFmtId="49" fontId="34" fillId="0" borderId="102" xfId="0" applyNumberFormat="1" applyFont="1" applyBorder="1" applyAlignment="1" applyProtection="1">
      <alignment vertical="center"/>
      <protection locked="0"/>
    </xf>
    <xf numFmtId="49" fontId="34" fillId="0" borderId="29" xfId="0" applyNumberFormat="1" applyFont="1" applyBorder="1" applyAlignment="1" applyProtection="1">
      <alignment vertical="center" wrapText="1"/>
      <protection locked="0"/>
    </xf>
    <xf numFmtId="49" fontId="34" fillId="0" borderId="103" xfId="0" applyNumberFormat="1" applyFont="1" applyBorder="1" applyAlignment="1" applyProtection="1">
      <alignment vertical="center"/>
      <protection locked="0"/>
    </xf>
    <xf numFmtId="49" fontId="34" fillId="0" borderId="23" xfId="0" applyNumberFormat="1" applyFont="1" applyBorder="1" applyAlignment="1" applyProtection="1">
      <alignment vertical="center" wrapText="1"/>
      <protection locked="0"/>
    </xf>
    <xf numFmtId="49" fontId="11" fillId="0" borderId="10" xfId="0" applyNumberFormat="1" applyFont="1" applyBorder="1" applyAlignment="1" applyProtection="1">
      <alignment vertical="center"/>
      <protection locked="0"/>
    </xf>
    <xf numFmtId="49" fontId="1" fillId="0" borderId="0" xfId="0" applyNumberFormat="1" applyFont="1" applyAlignment="1" applyProtection="1">
      <alignment vertical="center"/>
      <protection locked="0"/>
    </xf>
    <xf numFmtId="49" fontId="1" fillId="3" borderId="20" xfId="0" applyNumberFormat="1" applyFont="1" applyFill="1" applyBorder="1" applyAlignment="1" applyProtection="1">
      <alignment vertical="center"/>
      <protection locked="0"/>
    </xf>
    <xf numFmtId="49" fontId="1" fillId="3" borderId="21" xfId="0" applyNumberFormat="1" applyFont="1" applyFill="1" applyBorder="1" applyAlignment="1" applyProtection="1">
      <alignment vertical="center" wrapText="1"/>
      <protection locked="0"/>
    </xf>
    <xf numFmtId="0" fontId="0" fillId="3" borderId="22" xfId="0" applyFill="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49" fontId="1" fillId="0" borderId="23" xfId="0" applyNumberFormat="1" applyFont="1" applyBorder="1" applyAlignment="1" applyProtection="1">
      <alignment vertical="center"/>
      <protection locked="0"/>
    </xf>
    <xf numFmtId="49" fontId="16" fillId="0" borderId="30" xfId="0" applyNumberFormat="1" applyFont="1" applyBorder="1" applyAlignment="1" applyProtection="1">
      <alignment vertical="center" wrapText="1"/>
      <protection locked="0"/>
    </xf>
    <xf numFmtId="49" fontId="1" fillId="3" borderId="36" xfId="0" applyNumberFormat="1" applyFont="1" applyFill="1" applyBorder="1" applyAlignment="1" applyProtection="1">
      <alignment vertical="center"/>
      <protection locked="0"/>
    </xf>
    <xf numFmtId="49" fontId="19" fillId="0" borderId="0" xfId="0" applyNumberFormat="1" applyFont="1" applyAlignment="1" applyProtection="1">
      <alignment vertical="center" wrapText="1"/>
      <protection locked="0"/>
    </xf>
    <xf numFmtId="49" fontId="1" fillId="0" borderId="37" xfId="0" applyNumberFormat="1" applyFont="1" applyBorder="1" applyAlignment="1" applyProtection="1">
      <alignment vertical="center"/>
      <protection locked="0"/>
    </xf>
    <xf numFmtId="0" fontId="14" fillId="0" borderId="39" xfId="0" applyFont="1" applyBorder="1" applyAlignment="1" applyProtection="1">
      <alignment horizontal="center" vertical="center"/>
      <protection locked="0"/>
    </xf>
    <xf numFmtId="49" fontId="20" fillId="0" borderId="10" xfId="0" applyNumberFormat="1" applyFont="1" applyBorder="1" applyAlignment="1" applyProtection="1">
      <alignment vertical="center"/>
      <protection locked="0"/>
    </xf>
    <xf numFmtId="49" fontId="20" fillId="0" borderId="0" xfId="0" applyNumberFormat="1" applyFont="1" applyAlignment="1" applyProtection="1">
      <alignment vertical="center"/>
      <protection locked="0"/>
    </xf>
    <xf numFmtId="49" fontId="21" fillId="0" borderId="0" xfId="0" applyNumberFormat="1" applyFont="1" applyAlignment="1" applyProtection="1">
      <alignment vertical="center" wrapText="1"/>
      <protection locked="0"/>
    </xf>
    <xf numFmtId="49" fontId="34" fillId="0" borderId="33" xfId="0" applyNumberFormat="1" applyFont="1" applyBorder="1" applyAlignment="1" applyProtection="1">
      <alignment vertical="center"/>
      <protection locked="0"/>
    </xf>
    <xf numFmtId="49" fontId="1" fillId="3" borderId="33" xfId="0" applyNumberFormat="1" applyFont="1" applyFill="1" applyBorder="1" applyAlignment="1" applyProtection="1">
      <alignment vertical="center"/>
      <protection locked="0"/>
    </xf>
    <xf numFmtId="49" fontId="1" fillId="3" borderId="30" xfId="0" applyNumberFormat="1" applyFont="1" applyFill="1" applyBorder="1" applyAlignment="1" applyProtection="1">
      <alignment vertical="center" wrapText="1"/>
      <protection locked="0"/>
    </xf>
    <xf numFmtId="0" fontId="0" fillId="3" borderId="31" xfId="0" applyFill="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49" fontId="1" fillId="0" borderId="33" xfId="0" applyNumberFormat="1" applyFont="1" applyBorder="1" applyAlignment="1" applyProtection="1">
      <alignment vertical="center"/>
      <protection locked="0"/>
    </xf>
    <xf numFmtId="49" fontId="1" fillId="0" borderId="30" xfId="0" applyNumberFormat="1" applyFont="1" applyBorder="1" applyAlignment="1" applyProtection="1">
      <alignment vertical="center" wrapText="1"/>
      <protection locked="0"/>
    </xf>
    <xf numFmtId="49" fontId="47" fillId="0" borderId="29" xfId="0" applyNumberFormat="1" applyFont="1" applyBorder="1" applyAlignment="1" applyProtection="1">
      <alignment vertical="center" wrapText="1"/>
      <protection locked="0"/>
    </xf>
    <xf numFmtId="0" fontId="44" fillId="0" borderId="31" xfId="0" applyFont="1" applyBorder="1" applyAlignment="1" applyProtection="1">
      <alignment horizontal="center" vertical="center"/>
      <protection locked="0"/>
    </xf>
    <xf numFmtId="0" fontId="48" fillId="0" borderId="31" xfId="0" applyFont="1" applyBorder="1" applyAlignment="1" applyProtection="1">
      <alignment horizontal="center" vertical="center"/>
      <protection locked="0"/>
    </xf>
    <xf numFmtId="49" fontId="47" fillId="0" borderId="21" xfId="0" applyNumberFormat="1" applyFont="1" applyBorder="1" applyAlignment="1" applyProtection="1">
      <alignment vertical="center" wrapText="1"/>
      <protection locked="0"/>
    </xf>
    <xf numFmtId="0" fontId="44" fillId="0" borderId="22" xfId="0" applyFont="1" applyBorder="1" applyAlignment="1" applyProtection="1">
      <alignment horizontal="center" vertical="center"/>
      <protection locked="0"/>
    </xf>
    <xf numFmtId="0" fontId="45" fillId="0" borderId="22" xfId="0" applyFont="1" applyBorder="1" applyAlignment="1" applyProtection="1">
      <alignment horizontal="center" vertical="center"/>
      <protection locked="0"/>
    </xf>
    <xf numFmtId="49" fontId="47" fillId="0" borderId="0" xfId="0" applyNumberFormat="1" applyFont="1" applyAlignment="1" applyProtection="1">
      <alignment vertical="center" wrapText="1"/>
      <protection locked="0"/>
    </xf>
    <xf numFmtId="0" fontId="44" fillId="0" borderId="12" xfId="0" applyFont="1" applyBorder="1" applyAlignment="1" applyProtection="1">
      <alignment horizontal="right" vertical="center"/>
      <protection locked="0"/>
    </xf>
    <xf numFmtId="49" fontId="16" fillId="0" borderId="37" xfId="0" applyNumberFormat="1" applyFont="1" applyBorder="1" applyAlignment="1" applyProtection="1">
      <alignment vertical="center"/>
      <protection locked="0"/>
    </xf>
    <xf numFmtId="49" fontId="1" fillId="0" borderId="29" xfId="0" applyNumberFormat="1" applyFont="1" applyBorder="1" applyAlignment="1" applyProtection="1">
      <alignment vertical="center"/>
      <protection locked="0"/>
    </xf>
    <xf numFmtId="49" fontId="44" fillId="0" borderId="30" xfId="0" applyNumberFormat="1" applyFont="1" applyBorder="1" applyAlignment="1" applyProtection="1">
      <alignment vertical="center" wrapText="1"/>
      <protection locked="0"/>
    </xf>
    <xf numFmtId="49" fontId="23" fillId="0" borderId="0" xfId="0" applyNumberFormat="1" applyFont="1" applyAlignment="1" applyProtection="1">
      <alignment vertical="center" wrapText="1"/>
      <protection locked="0"/>
    </xf>
    <xf numFmtId="49" fontId="1" fillId="0" borderId="0" xfId="0" applyNumberFormat="1" applyFont="1" applyAlignment="1" applyProtection="1">
      <alignment vertical="center" wrapText="1"/>
      <protection locked="0"/>
    </xf>
    <xf numFmtId="0" fontId="14" fillId="0" borderId="12" xfId="0" applyFont="1" applyBorder="1" applyAlignment="1" applyProtection="1">
      <alignment horizontal="center" vertical="center"/>
      <protection locked="0"/>
    </xf>
    <xf numFmtId="49" fontId="1" fillId="3" borderId="29" xfId="0" applyNumberFormat="1" applyFont="1" applyFill="1" applyBorder="1" applyAlignment="1" applyProtection="1">
      <alignment vertical="center"/>
      <protection locked="0"/>
    </xf>
    <xf numFmtId="49" fontId="1" fillId="0" borderId="20" xfId="0" applyNumberFormat="1" applyFont="1" applyBorder="1" applyAlignment="1" applyProtection="1">
      <alignment vertical="center"/>
      <protection locked="0"/>
    </xf>
    <xf numFmtId="49" fontId="1" fillId="0" borderId="21" xfId="0" applyNumberFormat="1" applyFont="1" applyBorder="1" applyAlignment="1" applyProtection="1">
      <alignment vertical="center" wrapText="1"/>
      <protection locked="0"/>
    </xf>
    <xf numFmtId="0" fontId="18" fillId="0" borderId="39" xfId="0" applyFont="1" applyBorder="1" applyAlignment="1" applyProtection="1">
      <alignment horizontal="center" vertical="center"/>
      <protection locked="0"/>
    </xf>
    <xf numFmtId="49" fontId="24" fillId="0" borderId="0" xfId="0" applyNumberFormat="1" applyFont="1" applyAlignment="1" applyProtection="1">
      <alignment vertical="center" wrapText="1"/>
      <protection locked="0"/>
    </xf>
    <xf numFmtId="49" fontId="34" fillId="0" borderId="32" xfId="0" applyNumberFormat="1" applyFont="1" applyBorder="1" applyAlignment="1" applyProtection="1">
      <alignment vertical="center"/>
      <protection locked="0"/>
    </xf>
    <xf numFmtId="49" fontId="34" fillId="0" borderId="40" xfId="0" applyNumberFormat="1" applyFont="1" applyBorder="1" applyAlignment="1" applyProtection="1">
      <alignment vertical="center"/>
      <protection locked="0"/>
    </xf>
    <xf numFmtId="49" fontId="20" fillId="0" borderId="23" xfId="0" applyNumberFormat="1" applyFont="1" applyBorder="1" applyAlignment="1" applyProtection="1">
      <alignment vertical="center"/>
      <protection locked="0"/>
    </xf>
    <xf numFmtId="0" fontId="22" fillId="0" borderId="12" xfId="0" applyFont="1" applyBorder="1" applyAlignment="1" applyProtection="1">
      <alignment horizontal="center" vertical="center"/>
      <protection locked="0"/>
    </xf>
    <xf numFmtId="49" fontId="34" fillId="0" borderId="41" xfId="0" applyNumberFormat="1" applyFont="1" applyBorder="1" applyAlignment="1" applyProtection="1">
      <alignment vertical="center"/>
      <protection locked="0"/>
    </xf>
    <xf numFmtId="49" fontId="34" fillId="0" borderId="42" xfId="0" applyNumberFormat="1" applyFont="1" applyBorder="1" applyAlignment="1" applyProtection="1">
      <alignment vertical="center" wrapText="1"/>
      <protection locked="0"/>
    </xf>
    <xf numFmtId="0" fontId="36" fillId="0" borderId="39" xfId="0" applyFont="1" applyBorder="1" applyAlignment="1" applyProtection="1">
      <alignment horizontal="center" vertical="center"/>
      <protection locked="0"/>
    </xf>
    <xf numFmtId="49" fontId="34" fillId="0" borderId="43" xfId="0" applyNumberFormat="1" applyFont="1" applyBorder="1" applyAlignment="1" applyProtection="1">
      <alignment vertical="center"/>
      <protection locked="0"/>
    </xf>
    <xf numFmtId="0" fontId="34" fillId="0" borderId="44" xfId="0" applyFont="1" applyBorder="1" applyAlignment="1" applyProtection="1">
      <alignment vertical="center"/>
      <protection locked="0"/>
    </xf>
    <xf numFmtId="0" fontId="0" fillId="0" borderId="45" xfId="0" applyBorder="1" applyAlignment="1" applyProtection="1">
      <alignment horizontal="left" vertical="center" indent="1"/>
      <protection locked="0"/>
    </xf>
    <xf numFmtId="0" fontId="36" fillId="0" borderId="45" xfId="0" applyFont="1" applyBorder="1" applyAlignment="1" applyProtection="1">
      <alignment horizontal="center" vertical="center"/>
      <protection locked="0"/>
    </xf>
    <xf numFmtId="49" fontId="34" fillId="0" borderId="46" xfId="0" applyNumberFormat="1" applyFont="1" applyBorder="1" applyAlignment="1" applyProtection="1">
      <alignment vertical="center"/>
      <protection locked="0"/>
    </xf>
    <xf numFmtId="49" fontId="34" fillId="0" borderId="47" xfId="0" applyNumberFormat="1" applyFont="1" applyBorder="1" applyAlignment="1" applyProtection="1">
      <alignment vertical="center"/>
      <protection locked="0"/>
    </xf>
    <xf numFmtId="49" fontId="1" fillId="3" borderId="48" xfId="0" applyNumberFormat="1" applyFont="1" applyFill="1" applyBorder="1" applyAlignment="1" applyProtection="1">
      <alignment vertical="center"/>
      <protection locked="0"/>
    </xf>
    <xf numFmtId="49" fontId="1" fillId="3" borderId="49" xfId="0" applyNumberFormat="1" applyFont="1" applyFill="1" applyBorder="1" applyAlignment="1" applyProtection="1">
      <alignment vertical="center"/>
      <protection locked="0"/>
    </xf>
    <xf numFmtId="49" fontId="1" fillId="3" borderId="49" xfId="0" applyNumberFormat="1" applyFont="1" applyFill="1" applyBorder="1" applyAlignment="1" applyProtection="1">
      <alignment vertical="center" wrapText="1"/>
      <protection locked="0"/>
    </xf>
    <xf numFmtId="0" fontId="0" fillId="3" borderId="45" xfId="0" applyFill="1" applyBorder="1" applyAlignment="1" applyProtection="1">
      <alignment horizontal="left" vertical="center" indent="1"/>
      <protection locked="0"/>
    </xf>
    <xf numFmtId="0" fontId="14" fillId="0" borderId="45"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49" fontId="34" fillId="0" borderId="104" xfId="0" applyNumberFormat="1" applyFont="1" applyBorder="1" applyAlignment="1" applyProtection="1">
      <alignment vertical="center" wrapText="1"/>
      <protection locked="0"/>
    </xf>
    <xf numFmtId="49" fontId="1" fillId="0" borderId="10" xfId="0" applyNumberFormat="1" applyFont="1" applyBorder="1" applyAlignment="1" applyProtection="1">
      <alignment vertical="center"/>
      <protection locked="0"/>
    </xf>
    <xf numFmtId="49" fontId="1" fillId="0" borderId="50" xfId="0" applyNumberFormat="1" applyFont="1" applyBorder="1" applyAlignment="1" applyProtection="1">
      <alignment vertical="center"/>
      <protection locked="0"/>
    </xf>
    <xf numFmtId="49" fontId="25" fillId="0" borderId="10" xfId="0" applyNumberFormat="1" applyFont="1" applyBorder="1" applyAlignment="1" applyProtection="1">
      <alignment vertical="center"/>
      <protection locked="0"/>
    </xf>
    <xf numFmtId="49" fontId="26" fillId="0" borderId="10" xfId="0" applyNumberFormat="1" applyFont="1" applyBorder="1" applyAlignment="1" applyProtection="1">
      <alignment vertical="center"/>
      <protection locked="0"/>
    </xf>
    <xf numFmtId="49" fontId="34" fillId="0" borderId="23" xfId="0" applyNumberFormat="1" applyFont="1" applyBorder="1" applyAlignment="1" applyProtection="1">
      <alignment horizontal="left" vertical="center" indent="2"/>
      <protection locked="0"/>
    </xf>
    <xf numFmtId="49" fontId="34" fillId="0" borderId="0" xfId="0" applyNumberFormat="1" applyFont="1" applyAlignment="1" applyProtection="1">
      <alignment horizontal="left" vertical="center" wrapText="1" indent="2"/>
      <protection locked="0"/>
    </xf>
    <xf numFmtId="49" fontId="27" fillId="0" borderId="0" xfId="0" applyNumberFormat="1" applyFont="1" applyAlignment="1" applyProtection="1">
      <alignment vertical="center" wrapText="1"/>
      <protection locked="0"/>
    </xf>
    <xf numFmtId="0" fontId="27" fillId="0" borderId="0" xfId="0" applyFont="1" applyAlignment="1" applyProtection="1">
      <alignment vertical="center"/>
      <protection locked="0"/>
    </xf>
    <xf numFmtId="49" fontId="20" fillId="0" borderId="0" xfId="0" applyNumberFormat="1" applyFont="1" applyAlignment="1" applyProtection="1">
      <alignment vertical="center" wrapText="1"/>
      <protection locked="0"/>
    </xf>
    <xf numFmtId="0" fontId="20" fillId="0" borderId="0" xfId="0" applyFont="1" applyAlignment="1" applyProtection="1">
      <alignment vertical="center"/>
      <protection locked="0"/>
    </xf>
    <xf numFmtId="49" fontId="20" fillId="0" borderId="16" xfId="0" applyNumberFormat="1" applyFont="1" applyBorder="1" applyAlignment="1" applyProtection="1">
      <alignment vertical="center"/>
      <protection locked="0"/>
    </xf>
    <xf numFmtId="49" fontId="34" fillId="0" borderId="51" xfId="0" applyNumberFormat="1" applyFont="1" applyBorder="1" applyAlignment="1" applyProtection="1">
      <alignment horizontal="left" vertical="center" indent="2"/>
      <protection locked="0"/>
    </xf>
    <xf numFmtId="49" fontId="34" fillId="0" borderId="17" xfId="0" applyNumberFormat="1" applyFont="1" applyBorder="1" applyAlignment="1" applyProtection="1">
      <alignment horizontal="left" vertical="center" wrapText="1" indent="2"/>
      <protection locked="0"/>
    </xf>
    <xf numFmtId="0" fontId="38" fillId="0" borderId="18" xfId="0" applyFont="1" applyBorder="1" applyAlignment="1" applyProtection="1">
      <alignment horizontal="right" vertical="center"/>
      <protection locked="0"/>
    </xf>
    <xf numFmtId="0" fontId="36" fillId="0" borderId="18" xfId="0" applyFont="1" applyBorder="1" applyAlignment="1" applyProtection="1">
      <alignment horizontal="center" vertical="center"/>
      <protection locked="0"/>
    </xf>
    <xf numFmtId="49" fontId="1" fillId="0" borderId="35" xfId="0" applyNumberFormat="1" applyFont="1" applyBorder="1" applyAlignment="1" applyProtection="1">
      <alignment vertical="center"/>
      <protection locked="0"/>
    </xf>
    <xf numFmtId="0" fontId="1" fillId="0" borderId="49" xfId="0" applyFont="1" applyBorder="1" applyAlignment="1" applyProtection="1">
      <alignment vertical="center"/>
      <protection locked="0"/>
    </xf>
    <xf numFmtId="49" fontId="1" fillId="0" borderId="49" xfId="0" applyNumberFormat="1" applyFont="1" applyBorder="1" applyAlignment="1" applyProtection="1">
      <alignment vertical="center" wrapText="1"/>
      <protection locked="0"/>
    </xf>
    <xf numFmtId="49" fontId="1" fillId="0" borderId="34" xfId="0" applyNumberFormat="1" applyFont="1" applyBorder="1" applyAlignment="1" applyProtection="1">
      <alignment vertical="center"/>
      <protection locked="0"/>
    </xf>
    <xf numFmtId="49" fontId="1" fillId="0" borderId="40" xfId="0" applyNumberFormat="1" applyFont="1" applyBorder="1" applyAlignment="1" applyProtection="1">
      <alignment vertical="center"/>
      <protection locked="0"/>
    </xf>
    <xf numFmtId="49" fontId="1" fillId="0" borderId="52" xfId="0" applyNumberFormat="1" applyFont="1" applyBorder="1" applyAlignment="1" applyProtection="1">
      <alignment vertical="center" wrapText="1"/>
      <protection locked="0"/>
    </xf>
    <xf numFmtId="0" fontId="0" fillId="0" borderId="53" xfId="0"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49" fontId="1" fillId="0" borderId="36" xfId="0" applyNumberFormat="1" applyFont="1" applyBorder="1" applyAlignment="1" applyProtection="1">
      <alignment vertical="center"/>
      <protection locked="0"/>
    </xf>
    <xf numFmtId="49" fontId="26" fillId="0" borderId="54" xfId="0" applyNumberFormat="1" applyFont="1" applyBorder="1" applyAlignment="1" applyProtection="1">
      <alignment vertical="center"/>
      <protection locked="0"/>
    </xf>
    <xf numFmtId="49" fontId="26" fillId="0" borderId="23" xfId="0" applyNumberFormat="1" applyFont="1" applyBorder="1" applyAlignment="1" applyProtection="1">
      <alignment vertical="center"/>
      <protection locked="0"/>
    </xf>
    <xf numFmtId="0" fontId="1" fillId="0" borderId="55" xfId="0" applyFont="1" applyBorder="1" applyAlignment="1" applyProtection="1">
      <alignment vertical="center" wrapText="1"/>
      <protection locked="0"/>
    </xf>
    <xf numFmtId="0" fontId="0" fillId="0" borderId="56" xfId="0" applyBorder="1" applyAlignment="1" applyProtection="1">
      <alignment horizontal="right" vertical="center" indent="6"/>
      <protection locked="0"/>
    </xf>
    <xf numFmtId="0" fontId="1" fillId="0" borderId="57" xfId="0" applyFont="1" applyBorder="1" applyAlignment="1" applyProtection="1">
      <alignment vertical="center" wrapText="1"/>
      <protection locked="0"/>
    </xf>
    <xf numFmtId="0" fontId="0" fillId="0" borderId="58" xfId="0" applyBorder="1" applyAlignment="1" applyProtection="1">
      <alignment horizontal="right" vertical="center" indent="6"/>
      <protection locked="0"/>
    </xf>
    <xf numFmtId="0" fontId="1" fillId="0" borderId="59" xfId="0" applyFont="1" applyBorder="1" applyAlignment="1" applyProtection="1">
      <alignment horizontal="left" vertical="center" wrapText="1" indent="6"/>
      <protection locked="0"/>
    </xf>
    <xf numFmtId="49" fontId="26" fillId="0" borderId="34" xfId="0" applyNumberFormat="1" applyFont="1" applyBorder="1" applyAlignment="1" applyProtection="1">
      <alignment vertical="center"/>
      <protection locked="0"/>
    </xf>
    <xf numFmtId="49" fontId="26" fillId="0" borderId="37" xfId="0" applyNumberFormat="1" applyFont="1" applyBorder="1" applyAlignment="1" applyProtection="1">
      <alignment vertical="center"/>
      <protection locked="0"/>
    </xf>
    <xf numFmtId="49" fontId="1" fillId="0" borderId="64" xfId="0" applyNumberFormat="1" applyFont="1" applyBorder="1" applyAlignment="1" applyProtection="1">
      <alignment vertical="center" wrapText="1"/>
      <protection locked="0"/>
    </xf>
    <xf numFmtId="0" fontId="0" fillId="0" borderId="65" xfId="0" applyBorder="1" applyAlignment="1" applyProtection="1">
      <alignment horizontal="right" vertical="center" indent="6"/>
      <protection locked="0"/>
    </xf>
    <xf numFmtId="49" fontId="1" fillId="0" borderId="54" xfId="0" applyNumberFormat="1" applyFont="1" applyBorder="1" applyAlignment="1" applyProtection="1">
      <alignment vertical="center"/>
      <protection locked="0"/>
    </xf>
    <xf numFmtId="0" fontId="14" fillId="0" borderId="61" xfId="0" applyFont="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 fillId="3" borderId="57" xfId="0" applyFont="1" applyFill="1" applyBorder="1" applyAlignment="1" applyProtection="1">
      <alignment horizontal="left" vertical="center" wrapText="1"/>
      <protection locked="0"/>
    </xf>
    <xf numFmtId="0" fontId="0" fillId="3" borderId="58" xfId="0" applyFill="1" applyBorder="1" applyAlignment="1" applyProtection="1">
      <alignment horizontal="center" vertical="center"/>
      <protection locked="0"/>
    </xf>
    <xf numFmtId="0" fontId="34" fillId="0" borderId="69" xfId="0" applyFont="1" applyBorder="1" applyAlignment="1" applyProtection="1">
      <alignment vertical="center" wrapText="1"/>
      <protection locked="0"/>
    </xf>
    <xf numFmtId="49" fontId="20" fillId="0" borderId="54" xfId="0" applyNumberFormat="1" applyFont="1" applyBorder="1" applyAlignment="1" applyProtection="1">
      <alignment vertical="center"/>
      <protection locked="0"/>
    </xf>
    <xf numFmtId="0" fontId="1" fillId="3" borderId="70" xfId="0" applyFont="1" applyFill="1" applyBorder="1" applyAlignment="1" applyProtection="1">
      <alignment vertical="center" wrapText="1"/>
      <protection locked="0"/>
    </xf>
    <xf numFmtId="0" fontId="1" fillId="0" borderId="70" xfId="0" applyFont="1" applyBorder="1" applyAlignment="1" applyProtection="1">
      <alignment vertical="center" wrapText="1"/>
      <protection locked="0"/>
    </xf>
    <xf numFmtId="0" fontId="1" fillId="0" borderId="38" xfId="0" applyFont="1" applyBorder="1" applyAlignment="1" applyProtection="1">
      <alignment vertical="center" wrapText="1"/>
      <protection locked="0"/>
    </xf>
    <xf numFmtId="49" fontId="20" fillId="0" borderId="36" xfId="0" applyNumberFormat="1"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0" fontId="34" fillId="0" borderId="70" xfId="0" applyFont="1" applyBorder="1" applyAlignment="1" applyProtection="1">
      <alignment vertical="center" wrapText="1"/>
      <protection locked="0"/>
    </xf>
    <xf numFmtId="0" fontId="38" fillId="0" borderId="12" xfId="0" applyFont="1" applyBorder="1" applyAlignment="1" applyProtection="1">
      <alignment horizontal="left" vertical="center"/>
      <protection locked="0"/>
    </xf>
    <xf numFmtId="49" fontId="20" fillId="0" borderId="34" xfId="0" applyNumberFormat="1" applyFont="1" applyBorder="1" applyAlignment="1" applyProtection="1">
      <alignment vertical="center"/>
      <protection locked="0"/>
    </xf>
    <xf numFmtId="49" fontId="20" fillId="0" borderId="37" xfId="0" applyNumberFormat="1" applyFont="1" applyBorder="1" applyAlignment="1" applyProtection="1">
      <alignment vertical="center"/>
      <protection locked="0"/>
    </xf>
    <xf numFmtId="49" fontId="20" fillId="0" borderId="71" xfId="0" applyNumberFormat="1" applyFont="1" applyBorder="1" applyAlignment="1" applyProtection="1">
      <alignment vertical="center"/>
      <protection locked="0"/>
    </xf>
    <xf numFmtId="49" fontId="20" fillId="0" borderId="17" xfId="0" applyNumberFormat="1" applyFont="1" applyBorder="1" applyAlignment="1" applyProtection="1">
      <alignment vertical="center" wrapText="1"/>
      <protection locked="0"/>
    </xf>
    <xf numFmtId="49" fontId="6" fillId="0" borderId="13" xfId="0" applyNumberFormat="1" applyFont="1" applyBorder="1" applyAlignment="1" applyProtection="1">
      <alignment vertical="center"/>
      <protection locked="0"/>
    </xf>
    <xf numFmtId="49" fontId="6" fillId="0" borderId="14" xfId="0" applyNumberFormat="1" applyFont="1" applyBorder="1" applyAlignment="1" applyProtection="1">
      <alignment vertical="center"/>
      <protection locked="0"/>
    </xf>
    <xf numFmtId="49" fontId="6" fillId="0" borderId="14" xfId="0" applyNumberFormat="1" applyFont="1" applyBorder="1" applyAlignment="1" applyProtection="1">
      <alignment vertical="center" wrapText="1"/>
      <protection locked="0"/>
    </xf>
    <xf numFmtId="0" fontId="6" fillId="0" borderId="8" xfId="0" applyFont="1" applyBorder="1" applyAlignment="1" applyProtection="1">
      <alignment horizontal="left" vertical="center"/>
      <protection locked="0"/>
    </xf>
    <xf numFmtId="0" fontId="14" fillId="0" borderId="8" xfId="0" applyFont="1" applyBorder="1" applyAlignment="1" applyProtection="1">
      <alignment horizontal="center" vertical="center"/>
      <protection locked="0"/>
    </xf>
    <xf numFmtId="0" fontId="6" fillId="0" borderId="13" xfId="0" applyFont="1" applyBorder="1" applyAlignment="1" applyProtection="1">
      <alignment vertical="center"/>
      <protection locked="0"/>
    </xf>
    <xf numFmtId="49" fontId="2" fillId="0" borderId="13" xfId="0" applyNumberFormat="1" applyFont="1" applyBorder="1" applyAlignment="1" applyProtection="1">
      <alignment vertical="center"/>
      <protection locked="0"/>
    </xf>
    <xf numFmtId="49" fontId="3" fillId="0" borderId="14" xfId="0" applyNumberFormat="1" applyFont="1" applyBorder="1" applyAlignment="1" applyProtection="1">
      <alignment vertical="center"/>
      <protection locked="0"/>
    </xf>
    <xf numFmtId="49" fontId="3" fillId="0" borderId="14" xfId="0" applyNumberFormat="1" applyFont="1" applyBorder="1" applyAlignment="1" applyProtection="1">
      <alignment vertical="center" wrapText="1"/>
      <protection locked="0"/>
    </xf>
    <xf numFmtId="0" fontId="12" fillId="0" borderId="8" xfId="0" applyFont="1" applyBorder="1" applyAlignment="1" applyProtection="1">
      <alignment horizontal="center" vertical="center"/>
      <protection locked="0"/>
    </xf>
    <xf numFmtId="49" fontId="2" fillId="0" borderId="5" xfId="0" applyNumberFormat="1" applyFont="1" applyBorder="1" applyAlignment="1" applyProtection="1">
      <alignment vertical="center"/>
      <protection locked="0"/>
    </xf>
    <xf numFmtId="0" fontId="6"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49" fontId="14" fillId="0" borderId="10" xfId="0" applyNumberFormat="1"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49" fontId="31" fillId="0" borderId="10" xfId="0" applyNumberFormat="1" applyFont="1" applyBorder="1" applyAlignment="1" applyProtection="1">
      <alignment vertical="center"/>
      <protection locked="0"/>
    </xf>
    <xf numFmtId="49" fontId="6" fillId="0" borderId="0" xfId="0" applyNumberFormat="1" applyFont="1" applyAlignment="1" applyProtection="1">
      <alignment vertical="center"/>
      <protection locked="0"/>
    </xf>
    <xf numFmtId="49" fontId="1" fillId="0" borderId="38" xfId="0" applyNumberFormat="1" applyFont="1" applyBorder="1" applyAlignment="1" applyProtection="1">
      <alignment vertical="center" wrapText="1"/>
      <protection locked="0"/>
    </xf>
    <xf numFmtId="49" fontId="31" fillId="0" borderId="17" xfId="0" applyNumberFormat="1" applyFont="1" applyBorder="1" applyAlignment="1" applyProtection="1">
      <alignment vertical="center"/>
      <protection locked="0"/>
    </xf>
    <xf numFmtId="49" fontId="6" fillId="0" borderId="17" xfId="0" applyNumberFormat="1" applyFont="1" applyBorder="1" applyAlignment="1" applyProtection="1">
      <alignment vertical="center"/>
      <protection locked="0"/>
    </xf>
    <xf numFmtId="49" fontId="1" fillId="0" borderId="17" xfId="0" applyNumberFormat="1" applyFont="1" applyBorder="1" applyAlignment="1" applyProtection="1">
      <alignment vertical="center"/>
      <protection locked="0"/>
    </xf>
    <xf numFmtId="49" fontId="14" fillId="0" borderId="17" xfId="0" applyNumberFormat="1" applyFont="1" applyBorder="1" applyAlignment="1" applyProtection="1">
      <alignment horizontal="right" vertical="center" wrapText="1"/>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49" fontId="28" fillId="0" borderId="6"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0" fillId="0" borderId="10" xfId="0" applyBorder="1" applyAlignment="1" applyProtection="1">
      <alignment vertical="center"/>
      <protection locked="0"/>
    </xf>
    <xf numFmtId="49" fontId="1" fillId="0" borderId="38" xfId="0" applyNumberFormat="1" applyFont="1" applyBorder="1" applyAlignment="1" applyProtection="1">
      <alignment horizontal="left" vertical="center" wrapText="1"/>
      <protection locked="0"/>
    </xf>
    <xf numFmtId="49" fontId="1" fillId="0" borderId="30"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center" vertical="center" wrapText="1"/>
      <protection locked="0"/>
    </xf>
    <xf numFmtId="49" fontId="0" fillId="0" borderId="0" xfId="0" applyNumberFormat="1" applyAlignment="1" applyProtection="1">
      <alignment wrapText="1"/>
      <protection locked="0"/>
    </xf>
    <xf numFmtId="49" fontId="6" fillId="0" borderId="30" xfId="0" applyNumberFormat="1" applyFont="1" applyBorder="1" applyAlignment="1" applyProtection="1">
      <alignment horizontal="center" vertical="center" wrapText="1"/>
      <protection locked="0"/>
    </xf>
    <xf numFmtId="49" fontId="11" fillId="0" borderId="16" xfId="0" applyNumberFormat="1" applyFont="1" applyBorder="1" applyProtection="1">
      <protection locked="0"/>
    </xf>
    <xf numFmtId="49" fontId="1" fillId="0" borderId="17" xfId="0" applyNumberFormat="1" applyFont="1" applyBorder="1" applyProtection="1">
      <protection locked="0"/>
    </xf>
    <xf numFmtId="49" fontId="14" fillId="0" borderId="17" xfId="0" applyNumberFormat="1" applyFont="1" applyBorder="1" applyAlignment="1" applyProtection="1">
      <alignment horizontal="center" vertical="center" wrapText="1"/>
      <protection locked="0"/>
    </xf>
    <xf numFmtId="49" fontId="11" fillId="0" borderId="0" xfId="0" applyNumberFormat="1" applyFont="1" applyProtection="1">
      <protection locked="0"/>
    </xf>
    <xf numFmtId="0" fontId="0" fillId="0" borderId="0" xfId="0" applyAlignment="1" applyProtection="1">
      <alignment horizontal="left"/>
      <protection locked="0"/>
    </xf>
    <xf numFmtId="4" fontId="32" fillId="0" borderId="0" xfId="0" applyNumberFormat="1" applyFont="1" applyAlignment="1" applyProtection="1">
      <alignment horizontal="center"/>
      <protection locked="0"/>
    </xf>
    <xf numFmtId="0" fontId="0" fillId="0" borderId="0" xfId="0" applyAlignment="1" applyProtection="1">
      <alignment horizontal="center"/>
      <protection locked="0"/>
    </xf>
    <xf numFmtId="164" fontId="38" fillId="0" borderId="12" xfId="0" applyNumberFormat="1" applyFont="1" applyBorder="1" applyAlignment="1" applyProtection="1">
      <alignment horizontal="center" vertical="center"/>
      <protection locked="0"/>
    </xf>
    <xf numFmtId="0" fontId="38" fillId="0" borderId="0" xfId="0" applyFont="1" applyAlignment="1" applyProtection="1">
      <alignment vertical="center"/>
      <protection locked="0"/>
    </xf>
    <xf numFmtId="164" fontId="38" fillId="0" borderId="18" xfId="0" applyNumberFormat="1" applyFont="1" applyBorder="1" applyAlignment="1" applyProtection="1">
      <alignment horizontal="center" vertical="center"/>
      <protection locked="0"/>
    </xf>
    <xf numFmtId="164" fontId="34" fillId="2" borderId="15" xfId="0" applyNumberFormat="1" applyFont="1" applyFill="1" applyBorder="1" applyAlignment="1" applyProtection="1">
      <alignment horizontal="center" vertical="center"/>
    </xf>
    <xf numFmtId="164" fontId="38" fillId="0" borderId="22" xfId="0" applyNumberFormat="1" applyFont="1" applyBorder="1" applyAlignment="1" applyProtection="1">
      <alignment horizontal="center" vertical="center"/>
    </xf>
    <xf numFmtId="164" fontId="38" fillId="0" borderId="25" xfId="0" applyNumberFormat="1" applyFont="1" applyBorder="1" applyAlignment="1" applyProtection="1">
      <alignment horizontal="center" vertical="center"/>
    </xf>
    <xf numFmtId="164" fontId="38" fillId="0" borderId="28" xfId="0" applyNumberFormat="1" applyFont="1" applyBorder="1" applyAlignment="1" applyProtection="1">
      <alignment horizontal="center" vertical="center"/>
      <protection locked="0"/>
    </xf>
    <xf numFmtId="164" fontId="38" fillId="0" borderId="31" xfId="0" applyNumberFormat="1" applyFont="1" applyBorder="1" applyAlignment="1" applyProtection="1">
      <alignment horizontal="center" vertical="center"/>
      <protection locked="0"/>
    </xf>
    <xf numFmtId="164" fontId="38" fillId="0" borderId="22" xfId="0" applyNumberFormat="1" applyFont="1" applyBorder="1" applyAlignment="1" applyProtection="1">
      <alignment horizontal="center" vertical="center"/>
      <protection locked="0"/>
    </xf>
    <xf numFmtId="164" fontId="38" fillId="3" borderId="22" xfId="0" applyNumberFormat="1" applyFont="1" applyFill="1" applyBorder="1" applyAlignment="1" applyProtection="1">
      <alignment horizontal="center" vertical="center"/>
    </xf>
    <xf numFmtId="164" fontId="38" fillId="3" borderId="22" xfId="0" applyNumberFormat="1" applyFont="1" applyFill="1" applyBorder="1" applyAlignment="1" applyProtection="1">
      <alignment horizontal="center" vertical="center"/>
      <protection locked="0"/>
    </xf>
    <xf numFmtId="164" fontId="38" fillId="0" borderId="39" xfId="0" applyNumberFormat="1" applyFont="1" applyBorder="1" applyAlignment="1" applyProtection="1">
      <alignment horizontal="center" vertical="center"/>
      <protection locked="0"/>
    </xf>
    <xf numFmtId="164" fontId="38" fillId="3" borderId="31" xfId="0" applyNumberFormat="1" applyFont="1" applyFill="1" applyBorder="1" applyAlignment="1" applyProtection="1">
      <alignment horizontal="center" vertical="center"/>
      <protection locked="0"/>
    </xf>
    <xf numFmtId="164" fontId="38" fillId="0" borderId="45" xfId="0" applyNumberFormat="1" applyFont="1" applyBorder="1" applyAlignment="1" applyProtection="1">
      <alignment horizontal="center" vertical="center"/>
      <protection locked="0"/>
    </xf>
    <xf numFmtId="164" fontId="38" fillId="3" borderId="45" xfId="0" applyNumberFormat="1" applyFont="1" applyFill="1" applyBorder="1" applyAlignment="1" applyProtection="1">
      <alignment horizontal="center" vertical="center"/>
    </xf>
    <xf numFmtId="164" fontId="38" fillId="0" borderId="12" xfId="0" applyNumberFormat="1" applyFont="1" applyBorder="1" applyAlignment="1" applyProtection="1">
      <alignment horizontal="center" vertical="center"/>
    </xf>
    <xf numFmtId="164" fontId="38" fillId="0" borderId="45" xfId="0" applyNumberFormat="1" applyFont="1" applyBorder="1" applyAlignment="1" applyProtection="1">
      <alignment horizontal="center" vertical="center"/>
    </xf>
    <xf numFmtId="164" fontId="38" fillId="0" borderId="53" xfId="0" applyNumberFormat="1" applyFont="1" applyBorder="1" applyAlignment="1" applyProtection="1">
      <alignment horizontal="center" vertical="center"/>
      <protection locked="0"/>
    </xf>
    <xf numFmtId="164" fontId="38" fillId="0" borderId="60" xfId="0" applyNumberFormat="1" applyFont="1" applyBorder="1" applyAlignment="1" applyProtection="1">
      <alignment horizontal="center" vertical="center"/>
      <protection locked="0"/>
    </xf>
    <xf numFmtId="164" fontId="38" fillId="0" borderId="61" xfId="0" applyNumberFormat="1" applyFont="1" applyBorder="1" applyAlignment="1" applyProtection="1">
      <alignment horizontal="center" vertical="center"/>
      <protection locked="0"/>
    </xf>
    <xf numFmtId="164" fontId="38" fillId="0" borderId="62" xfId="0" applyNumberFormat="1" applyFont="1" applyBorder="1" applyAlignment="1" applyProtection="1">
      <alignment horizontal="center" vertical="center"/>
      <protection locked="0"/>
    </xf>
    <xf numFmtId="164" fontId="38" fillId="0" borderId="63" xfId="0" applyNumberFormat="1" applyFont="1" applyBorder="1" applyAlignment="1" applyProtection="1">
      <alignment horizontal="center" vertical="center"/>
      <protection locked="0"/>
    </xf>
    <xf numFmtId="164" fontId="38" fillId="0" borderId="66" xfId="0" applyNumberFormat="1" applyFont="1" applyBorder="1" applyAlignment="1" applyProtection="1">
      <alignment horizontal="center" vertical="center"/>
      <protection locked="0"/>
    </xf>
    <xf numFmtId="164" fontId="38" fillId="0" borderId="67" xfId="0" applyNumberFormat="1" applyFont="1" applyBorder="1" applyAlignment="1" applyProtection="1">
      <alignment horizontal="center" vertical="center"/>
      <protection locked="0"/>
    </xf>
    <xf numFmtId="164" fontId="38" fillId="0" borderId="68" xfId="0" applyNumberFormat="1" applyFont="1" applyBorder="1" applyAlignment="1" applyProtection="1">
      <alignment horizontal="center" vertical="center"/>
      <protection locked="0"/>
    </xf>
    <xf numFmtId="164" fontId="38" fillId="3" borderId="12" xfId="0" applyNumberFormat="1" applyFont="1" applyFill="1" applyBorder="1" applyAlignment="1" applyProtection="1">
      <alignment horizontal="center" vertical="center"/>
    </xf>
    <xf numFmtId="164" fontId="37" fillId="0" borderId="8" xfId="0" applyNumberFormat="1" applyFont="1" applyBorder="1" applyAlignment="1" applyProtection="1">
      <alignment horizontal="center" vertical="center"/>
      <protection locked="0"/>
    </xf>
    <xf numFmtId="164" fontId="36" fillId="4" borderId="8" xfId="0" applyNumberFormat="1" applyFont="1" applyFill="1" applyBorder="1" applyAlignment="1" applyProtection="1">
      <alignment horizontal="center" vertical="center"/>
    </xf>
    <xf numFmtId="4" fontId="0" fillId="0" borderId="15"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165" fontId="12" fillId="0" borderId="15" xfId="0" applyNumberFormat="1" applyFont="1" applyBorder="1" applyAlignment="1" applyProtection="1">
      <alignment horizontal="center" vertical="center"/>
      <protection locked="0"/>
    </xf>
    <xf numFmtId="49" fontId="34" fillId="0" borderId="0" xfId="0" applyNumberFormat="1" applyFont="1" applyAlignment="1" applyProtection="1">
      <alignment vertical="center" wrapText="1"/>
      <protection locked="0"/>
    </xf>
    <xf numFmtId="49" fontId="32" fillId="0" borderId="0" xfId="0" applyNumberFormat="1" applyFont="1" applyAlignment="1" applyProtection="1">
      <alignment vertical="center" wrapText="1"/>
      <protection locked="0"/>
    </xf>
    <xf numFmtId="4" fontId="36" fillId="0" borderId="8" xfId="0" applyNumberFormat="1" applyFont="1" applyBorder="1" applyAlignment="1" applyProtection="1">
      <alignment horizontal="center" vertical="center"/>
    </xf>
    <xf numFmtId="4" fontId="37" fillId="2" borderId="15" xfId="0" applyNumberFormat="1" applyFont="1" applyFill="1" applyBorder="1" applyAlignment="1" applyProtection="1">
      <alignment horizontal="center" vertical="center"/>
    </xf>
    <xf numFmtId="0" fontId="32" fillId="0" borderId="0" xfId="0" applyFont="1" applyAlignment="1" applyProtection="1">
      <alignment vertical="center"/>
      <protection locked="0"/>
    </xf>
    <xf numFmtId="4" fontId="6" fillId="0" borderId="5" xfId="0" applyNumberFormat="1" applyFont="1" applyBorder="1" applyAlignment="1" applyProtection="1">
      <alignment horizontal="center" vertical="center"/>
      <protection locked="0"/>
    </xf>
    <xf numFmtId="4" fontId="6" fillId="0" borderId="15" xfId="0" applyNumberFormat="1" applyFont="1" applyBorder="1" applyAlignment="1" applyProtection="1">
      <alignment horizontal="center" vertical="center"/>
      <protection locked="0"/>
    </xf>
    <xf numFmtId="4" fontId="6" fillId="2" borderId="5" xfId="0" applyNumberFormat="1" applyFont="1" applyFill="1" applyBorder="1" applyAlignment="1" applyProtection="1">
      <alignment horizontal="center" vertical="center"/>
    </xf>
    <xf numFmtId="0" fontId="38" fillId="0" borderId="76" xfId="0" applyFont="1" applyBorder="1" applyAlignment="1" applyProtection="1">
      <alignment horizontal="right" vertical="center"/>
      <protection locked="0"/>
    </xf>
    <xf numFmtId="4" fontId="37" fillId="0" borderId="15" xfId="0" applyNumberFormat="1" applyFont="1" applyBorder="1" applyAlignment="1" applyProtection="1">
      <alignment horizontal="center" vertical="center"/>
    </xf>
    <xf numFmtId="4" fontId="37" fillId="0" borderId="91" xfId="0" applyNumberFormat="1" applyFont="1" applyBorder="1" applyAlignment="1" applyProtection="1">
      <alignment horizontal="center" vertical="center"/>
    </xf>
    <xf numFmtId="0" fontId="6" fillId="0" borderId="72" xfId="0" applyFont="1" applyBorder="1" applyAlignment="1" applyProtection="1">
      <alignment horizontal="center" vertical="center" wrapText="1"/>
      <protection locked="0"/>
    </xf>
    <xf numFmtId="164" fontId="38" fillId="3" borderId="107" xfId="0" applyNumberFormat="1" applyFont="1" applyFill="1" applyBorder="1" applyAlignment="1" applyProtection="1">
      <alignment horizontal="center" vertical="center"/>
      <protection locked="0"/>
    </xf>
    <xf numFmtId="164" fontId="52" fillId="0" borderId="22" xfId="0" applyNumberFormat="1" applyFont="1" applyBorder="1" applyAlignment="1" applyProtection="1">
      <alignment horizontal="center" vertical="center"/>
    </xf>
    <xf numFmtId="0" fontId="52" fillId="0" borderId="22" xfId="0" applyFont="1" applyBorder="1" applyAlignment="1" applyProtection="1">
      <alignment horizontal="center" vertical="center"/>
      <protection locked="0"/>
    </xf>
    <xf numFmtId="49" fontId="37" fillId="0" borderId="20" xfId="0" applyNumberFormat="1" applyFont="1" applyBorder="1" applyAlignment="1" applyProtection="1">
      <alignment vertical="center"/>
      <protection locked="0"/>
    </xf>
    <xf numFmtId="49" fontId="37" fillId="0" borderId="21" xfId="0" applyNumberFormat="1" applyFont="1" applyBorder="1" applyAlignment="1" applyProtection="1">
      <alignment vertical="center" wrapText="1"/>
      <protection locked="0"/>
    </xf>
    <xf numFmtId="4" fontId="38" fillId="0" borderId="105" xfId="0" applyNumberFormat="1" applyFont="1" applyBorder="1" applyAlignment="1" applyProtection="1">
      <alignment horizontal="center" vertical="center"/>
    </xf>
    <xf numFmtId="164" fontId="38" fillId="0" borderId="106" xfId="0" applyNumberFormat="1" applyFont="1" applyBorder="1" applyAlignment="1" applyProtection="1">
      <alignment horizontal="center" vertical="center"/>
    </xf>
    <xf numFmtId="0" fontId="0" fillId="3" borderId="108" xfId="0" applyFill="1" applyBorder="1" applyAlignment="1" applyProtection="1">
      <alignment horizontal="center" vertical="center"/>
      <protection locked="0"/>
    </xf>
    <xf numFmtId="49" fontId="34" fillId="0" borderId="109" xfId="0" applyNumberFormat="1" applyFont="1" applyBorder="1" applyAlignment="1" applyProtection="1">
      <alignment vertical="center" wrapText="1"/>
      <protection locked="0"/>
    </xf>
    <xf numFmtId="49" fontId="34" fillId="0" borderId="42" xfId="0" applyNumberFormat="1" applyFont="1" applyBorder="1" applyAlignment="1" applyProtection="1">
      <alignment vertical="center"/>
      <protection locked="0"/>
    </xf>
    <xf numFmtId="0" fontId="34" fillId="0" borderId="73" xfId="0" applyFont="1" applyFill="1" applyBorder="1" applyAlignment="1" applyProtection="1">
      <alignment vertical="center"/>
      <protection locked="0"/>
    </xf>
    <xf numFmtId="49" fontId="34" fillId="0" borderId="73" xfId="0" applyNumberFormat="1" applyFont="1" applyFill="1" applyBorder="1" applyAlignment="1" applyProtection="1">
      <alignment vertical="center" wrapText="1"/>
      <protection locked="0"/>
    </xf>
    <xf numFmtId="0" fontId="0" fillId="0" borderId="74" xfId="0" applyFill="1" applyBorder="1" applyAlignment="1" applyProtection="1">
      <alignment horizontal="left" vertical="center"/>
      <protection locked="0"/>
    </xf>
    <xf numFmtId="49" fontId="53" fillId="0" borderId="0" xfId="0" applyNumberFormat="1" applyFont="1" applyAlignment="1">
      <alignment vertical="center"/>
    </xf>
    <xf numFmtId="4" fontId="50" fillId="0" borderId="105" xfId="0" applyNumberFormat="1" applyFont="1" applyBorder="1" applyAlignment="1" applyProtection="1">
      <alignment horizontal="center" vertical="center"/>
    </xf>
    <xf numFmtId="49" fontId="4" fillId="0" borderId="0" xfId="0" applyNumberFormat="1" applyFont="1" applyAlignment="1">
      <alignment horizontal="left" wrapText="1"/>
    </xf>
    <xf numFmtId="49" fontId="7" fillId="0" borderId="0" xfId="0" applyNumberFormat="1" applyFont="1" applyAlignment="1">
      <alignment horizontal="left" vertical="center" wrapText="1"/>
    </xf>
    <xf numFmtId="49" fontId="2" fillId="0" borderId="0" xfId="0" applyNumberFormat="1" applyFont="1" applyAlignment="1">
      <alignment horizontal="center" wrapText="1"/>
    </xf>
    <xf numFmtId="49" fontId="4"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6" fillId="0" borderId="0" xfId="0" applyNumberFormat="1" applyFont="1" applyAlignment="1">
      <alignment horizontal="left" wrapText="1"/>
    </xf>
    <xf numFmtId="49" fontId="6" fillId="0" borderId="6"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1" fillId="3" borderId="20" xfId="0" applyNumberFormat="1" applyFont="1" applyFill="1" applyBorder="1" applyAlignment="1" applyProtection="1">
      <alignment vertical="center" wrapText="1"/>
      <protection locked="0"/>
    </xf>
    <xf numFmtId="49" fontId="28" fillId="0" borderId="15" xfId="0" applyNumberFormat="1" applyFont="1" applyBorder="1" applyAlignment="1" applyProtection="1">
      <alignment horizontal="center" vertical="center" wrapText="1"/>
      <protection locked="0"/>
    </xf>
    <xf numFmtId="49" fontId="1" fillId="3" borderId="33" xfId="0" applyNumberFormat="1" applyFont="1" applyFill="1" applyBorder="1" applyAlignment="1" applyProtection="1">
      <alignment vertical="center" wrapText="1"/>
      <protection locked="0"/>
    </xf>
    <xf numFmtId="49" fontId="1" fillId="3" borderId="29" xfId="0" applyNumberFormat="1" applyFont="1" applyFill="1" applyBorder="1" applyAlignment="1" applyProtection="1">
      <alignment vertical="center" wrapText="1"/>
      <protection locked="0"/>
    </xf>
    <xf numFmtId="0" fontId="0" fillId="0" borderId="0" xfId="0" applyAlignment="1" applyProtection="1">
      <alignment vertical="center" wrapText="1"/>
      <protection locked="0"/>
    </xf>
    <xf numFmtId="49" fontId="34" fillId="0" borderId="0" xfId="0" applyNumberFormat="1" applyFont="1" applyAlignment="1" applyProtection="1">
      <alignment vertical="center" wrapText="1"/>
      <protection locked="0"/>
    </xf>
    <xf numFmtId="0" fontId="34" fillId="0" borderId="0" xfId="0" applyFont="1" applyAlignment="1" applyProtection="1">
      <alignment horizontal="left" vertical="center" wrapText="1"/>
      <protection locked="0"/>
    </xf>
    <xf numFmtId="49" fontId="37" fillId="0" borderId="8" xfId="0" applyNumberFormat="1" applyFont="1" applyBorder="1" applyAlignment="1" applyProtection="1">
      <alignment vertical="center"/>
      <protection locked="0"/>
    </xf>
    <xf numFmtId="49" fontId="35" fillId="4" borderId="8" xfId="0" applyNumberFormat="1" applyFont="1" applyFill="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49" fontId="12" fillId="0" borderId="39" xfId="0" applyNumberFormat="1" applyFont="1" applyBorder="1" applyAlignment="1" applyProtection="1">
      <alignment vertical="center" wrapText="1"/>
      <protection locked="0"/>
    </xf>
    <xf numFmtId="49" fontId="12" fillId="0" borderId="100" xfId="0" applyNumberFormat="1" applyFont="1" applyBorder="1" applyAlignment="1" applyProtection="1">
      <alignment vertical="center" wrapText="1"/>
      <protection locked="0"/>
    </xf>
    <xf numFmtId="0" fontId="36" fillId="0" borderId="16" xfId="0" applyFont="1" applyBorder="1" applyAlignment="1" applyProtection="1">
      <alignment horizontal="center" vertical="center"/>
      <protection locked="0"/>
    </xf>
    <xf numFmtId="0" fontId="0" fillId="0" borderId="17" xfId="0" applyBorder="1" applyAlignment="1" applyProtection="1">
      <alignment vertical="center"/>
      <protection locked="0"/>
    </xf>
    <xf numFmtId="49" fontId="12" fillId="0" borderId="31" xfId="0" applyNumberFormat="1" applyFont="1" applyBorder="1" applyAlignment="1" applyProtection="1">
      <alignment vertical="center" wrapText="1"/>
      <protection locked="0"/>
    </xf>
  </cellXfs>
  <cellStyles count="5">
    <cellStyle name="Monétaire 2" xfId="3" xr:uid="{4BB7C782-30B4-4A8A-8377-E1577BA17B0E}"/>
    <cellStyle name="Normal" xfId="0" builtinId="0"/>
    <cellStyle name="Normal 2" xfId="2" xr:uid="{F8E4A537-0BD9-4099-9963-6BCB83F1AF0A}"/>
    <cellStyle name="Pourcentage 2" xfId="4" xr:uid="{1047C464-A4C4-4FDF-B81F-8D66D71BF73C}"/>
    <cellStyle name="Style contour" xfId="1" xr:uid="{00000000-0005-0000-0000-000001000000}"/>
  </cellStyles>
  <dxfs count="0"/>
  <tableStyles count="0" defaultTableStyle="TableStyleMedium2" defaultPivotStyle="PivotStyleLight16"/>
  <colors>
    <indexedColors>
      <rgbColor rgb="FF000000"/>
      <rgbColor rgb="FFF2F2F2"/>
      <rgbColor rgb="FFFF0000"/>
      <rgbColor rgb="FF00FF00"/>
      <rgbColor rgb="FF0000FF"/>
      <rgbColor rgb="FFFFF200"/>
      <rgbColor rgb="FFFF00FF"/>
      <rgbColor rgb="FF00FFFF"/>
      <rgbColor rgb="FF800000"/>
      <rgbColor rgb="FF008000"/>
      <rgbColor rgb="FF000080"/>
      <rgbColor rgb="FF808000"/>
      <rgbColor rgb="FF800080"/>
      <rgbColor rgb="FF0070C0"/>
      <rgbColor rgb="FFB2B2B2"/>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AFD095"/>
      <rgbColor rgb="FFFF99CC"/>
      <rgbColor rgb="FFCC99FF"/>
      <rgbColor rgb="FFFFCC99"/>
      <rgbColor rgb="FF3366FF"/>
      <rgbColor rgb="FF33CC33"/>
      <rgbColor rgb="FF99CC00"/>
      <rgbColor rgb="FFFFCC00"/>
      <rgbColor rgb="FFFF9900"/>
      <rgbColor rgb="FFFF6600"/>
      <rgbColor rgb="FF666699"/>
      <rgbColor rgb="FF999999"/>
      <rgbColor rgb="FF003366"/>
      <rgbColor rgb="FF00B050"/>
      <rgbColor rgb="FF003300"/>
      <rgbColor rgb="FF333300"/>
      <rgbColor rgb="FFCE18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34288</xdr:colOff>
      <xdr:row>122</xdr:row>
      <xdr:rowOff>7619</xdr:rowOff>
    </xdr:from>
    <xdr:to>
      <xdr:col>15</xdr:col>
      <xdr:colOff>0</xdr:colOff>
      <xdr:row>123</xdr:row>
      <xdr:rowOff>66675</xdr:rowOff>
    </xdr:to>
    <xdr:sp macro="" textlink="">
      <xdr:nvSpPr>
        <xdr:cNvPr id="6" name="ZoneTexte 5">
          <a:extLst>
            <a:ext uri="{FF2B5EF4-FFF2-40B4-BE49-F238E27FC236}">
              <a16:creationId xmlns:a16="http://schemas.microsoft.com/office/drawing/2014/main" id="{DD93DB52-D010-44F2-AB48-0F780035139E}"/>
            </a:ext>
          </a:extLst>
        </xdr:cNvPr>
        <xdr:cNvSpPr txBox="1"/>
      </xdr:nvSpPr>
      <xdr:spPr>
        <a:xfrm>
          <a:off x="8397238" y="35516819"/>
          <a:ext cx="6385562" cy="401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a:t>📌 </a:t>
          </a:r>
          <a:r>
            <a:rPr lang="fr-BE" b="1"/>
            <a:t>Compte 737</a:t>
          </a:r>
          <a:r>
            <a:rPr lang="fr-BE"/>
            <a:t> : Subsides d’exploitation (financement du fonctionnement quotidien, salaires, activités)</a:t>
          </a:r>
          <a:r>
            <a:rPr lang="fr-BE" baseline="0"/>
            <a:t> </a:t>
          </a:r>
          <a:br>
            <a:rPr lang="fr-BE"/>
          </a:br>
          <a:endParaRPr lang="fr-BE"/>
        </a:p>
      </xdr:txBody>
    </xdr:sp>
    <xdr:clientData/>
  </xdr:twoCellAnchor>
  <xdr:twoCellAnchor>
    <xdr:from>
      <xdr:col>7</xdr:col>
      <xdr:colOff>28574</xdr:colOff>
      <xdr:row>135</xdr:row>
      <xdr:rowOff>9524</xdr:rowOff>
    </xdr:from>
    <xdr:to>
      <xdr:col>12</xdr:col>
      <xdr:colOff>76199</xdr:colOff>
      <xdr:row>136</xdr:row>
      <xdr:rowOff>19050</xdr:rowOff>
    </xdr:to>
    <xdr:sp macro="" textlink="">
      <xdr:nvSpPr>
        <xdr:cNvPr id="7" name="ZoneTexte 6">
          <a:extLst>
            <a:ext uri="{FF2B5EF4-FFF2-40B4-BE49-F238E27FC236}">
              <a16:creationId xmlns:a16="http://schemas.microsoft.com/office/drawing/2014/main" id="{378D4198-EA59-4C88-A3D3-10150A95630C}"/>
            </a:ext>
          </a:extLst>
        </xdr:cNvPr>
        <xdr:cNvSpPr txBox="1"/>
      </xdr:nvSpPr>
      <xdr:spPr>
        <a:xfrm>
          <a:off x="8391524" y="38614349"/>
          <a:ext cx="4295775" cy="352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a:t>📌 </a:t>
          </a:r>
          <a:r>
            <a:rPr lang="fr-BE" b="1"/>
            <a:t>Compte 7375/0 </a:t>
          </a:r>
          <a:r>
            <a:rPr lang="fr-BE"/>
            <a:t>: La subvention sollicitée dans le cadre d'un contrat </a:t>
          </a:r>
        </a:p>
      </xdr:txBody>
    </xdr:sp>
    <xdr:clientData/>
  </xdr:twoCellAnchor>
  <xdr:twoCellAnchor>
    <xdr:from>
      <xdr:col>7</xdr:col>
      <xdr:colOff>68580</xdr:colOff>
      <xdr:row>94</xdr:row>
      <xdr:rowOff>11429</xdr:rowOff>
    </xdr:from>
    <xdr:to>
      <xdr:col>11</xdr:col>
      <xdr:colOff>628650</xdr:colOff>
      <xdr:row>102</xdr:row>
      <xdr:rowOff>123825</xdr:rowOff>
    </xdr:to>
    <xdr:sp macro="" textlink="">
      <xdr:nvSpPr>
        <xdr:cNvPr id="8" name="ZoneTexte 7">
          <a:extLst>
            <a:ext uri="{FF2B5EF4-FFF2-40B4-BE49-F238E27FC236}">
              <a16:creationId xmlns:a16="http://schemas.microsoft.com/office/drawing/2014/main" id="{7EFEE4C5-57DD-4E27-B08C-72F983820900}"/>
            </a:ext>
          </a:extLst>
        </xdr:cNvPr>
        <xdr:cNvSpPr txBox="1"/>
      </xdr:nvSpPr>
      <xdr:spPr>
        <a:xfrm>
          <a:off x="8431530" y="25919429"/>
          <a:ext cx="4084320" cy="2855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a:t>📌 </a:t>
          </a:r>
          <a:r>
            <a:rPr lang="fr-BE" b="1"/>
            <a:t>Compte</a:t>
          </a:r>
          <a:r>
            <a:rPr lang="fr-BE" sz="1100" b="1">
              <a:solidFill>
                <a:schemeClr val="dk1"/>
              </a:solidFill>
              <a:latin typeface="+mn-lt"/>
              <a:ea typeface="+mn-ea"/>
              <a:cs typeface="+mn-cs"/>
            </a:rPr>
            <a:t> 736 : </a:t>
          </a:r>
          <a:r>
            <a:rPr lang="fr-BE" b="1"/>
            <a:t>Subsides en capital ou subsides d’investissement</a:t>
          </a:r>
          <a:endParaRPr lang="fr-BE"/>
        </a:p>
        <a:p>
          <a:r>
            <a:rPr lang="fr-BE"/>
            <a:t>Ce compte est utilisé pour enregistrer les </a:t>
          </a:r>
          <a:r>
            <a:rPr lang="fr-BE" b="1"/>
            <a:t>subsides reçus pour financer des investissements durables</a:t>
          </a:r>
          <a:r>
            <a:rPr lang="fr-BE"/>
            <a:t>, tels que l’acquisition de biens immobiliers, d’équipements ou de rénovations.</a:t>
          </a:r>
        </a:p>
        <a:p>
          <a:r>
            <a:rPr lang="fr-BE"/>
            <a:t>Ces montants ne sont </a:t>
          </a:r>
          <a:r>
            <a:rPr lang="fr-BE" b="1"/>
            <a:t>pas destinés à couvrir les charges de fonctionnement</a:t>
          </a:r>
          <a:r>
            <a:rPr lang="fr-BE"/>
            <a:t> de l'opérateur, contrairement aux subsides d'exploitation (compte 737).</a:t>
          </a:r>
          <a:br>
            <a:rPr lang="fr-BE"/>
          </a:br>
          <a:r>
            <a:rPr lang="fr-BE" b="1"/>
            <a:t>Exemples d'utilisation :</a:t>
          </a:r>
          <a:br>
            <a:rPr lang="fr-BE" b="1"/>
          </a:br>
          <a:endParaRPr lang="fr-BE" b="1"/>
        </a:p>
        <a:p>
          <a:r>
            <a:rPr lang="fr-BE"/>
            <a:t>🏗 </a:t>
          </a:r>
          <a:r>
            <a:rPr lang="fr-BE" b="1"/>
            <a:t>Travaux de rénovation ou construction</a:t>
          </a:r>
          <a:r>
            <a:rPr lang="fr-BE"/>
            <a:t> : Amélioration ou agrandissement d’un théâtre, d’une salle de concert.</a:t>
          </a:r>
          <a:br>
            <a:rPr lang="fr-BE"/>
          </a:br>
          <a:r>
            <a:rPr lang="fr-BE"/>
            <a:t>🎭 </a:t>
          </a:r>
          <a:r>
            <a:rPr lang="fr-BE" b="1"/>
            <a:t>Achat d’équipements</a:t>
          </a:r>
          <a:r>
            <a:rPr lang="fr-BE"/>
            <a:t> : Matériel scénique, projecteurs, sièges de salle, systèmes de sonorisation.</a:t>
          </a:r>
          <a:br>
            <a:rPr lang="fr-BE"/>
          </a:br>
          <a:r>
            <a:rPr lang="fr-BE"/>
            <a:t>📦 </a:t>
          </a:r>
          <a:r>
            <a:rPr lang="fr-BE" b="1"/>
            <a:t>Acquisition immobilière</a:t>
          </a:r>
          <a:r>
            <a:rPr lang="fr-BE"/>
            <a:t> : Achat de locaux pour une structure culturelle reconnue.</a:t>
          </a:r>
        </a:p>
        <a:p>
          <a:br>
            <a:rPr lang="fr-BE"/>
          </a:br>
          <a:endParaRPr lang="fr-BE"/>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opLeftCell="A5" zoomScaleNormal="100" workbookViewId="0">
      <selection activeCell="A7" sqref="A7:H7"/>
    </sheetView>
  </sheetViews>
  <sheetFormatPr baseColWidth="10" defaultColWidth="9.140625" defaultRowHeight="12.75" x14ac:dyDescent="0.2"/>
  <cols>
    <col min="1" max="1" width="11.140625" customWidth="1"/>
    <col min="2" max="1025" width="10.7109375" customWidth="1"/>
  </cols>
  <sheetData>
    <row r="1" spans="1:8" ht="21" customHeight="1" x14ac:dyDescent="0.3">
      <c r="A1" s="447" t="s">
        <v>0</v>
      </c>
      <c r="B1" s="447"/>
      <c r="C1" s="447"/>
      <c r="D1" s="447"/>
      <c r="E1" s="447"/>
      <c r="F1" s="447"/>
      <c r="G1" s="447"/>
      <c r="H1" s="447"/>
    </row>
    <row r="2" spans="1:8" ht="20.25" x14ac:dyDescent="0.3">
      <c r="A2" s="1"/>
      <c r="B2" s="2"/>
      <c r="C2" s="2"/>
      <c r="D2" s="2"/>
      <c r="E2" s="2"/>
      <c r="F2" s="2"/>
      <c r="G2" s="2"/>
      <c r="H2" s="2"/>
    </row>
    <row r="3" spans="1:8" ht="63" customHeight="1" x14ac:dyDescent="0.2">
      <c r="A3" s="448" t="s">
        <v>1</v>
      </c>
      <c r="B3" s="448"/>
      <c r="C3" s="448"/>
      <c r="D3" s="448"/>
      <c r="E3" s="448"/>
      <c r="F3" s="448"/>
      <c r="G3" s="448"/>
      <c r="H3" s="448"/>
    </row>
    <row r="4" spans="1:8" ht="21" customHeight="1" x14ac:dyDescent="0.2">
      <c r="A4" s="449"/>
      <c r="B4" s="449"/>
      <c r="C4" s="449"/>
      <c r="D4" s="449"/>
      <c r="E4" s="449"/>
      <c r="F4" s="449"/>
      <c r="G4" s="449"/>
      <c r="H4" s="449"/>
    </row>
    <row r="5" spans="1:8" ht="81" customHeight="1" x14ac:dyDescent="0.2">
      <c r="A5" s="449" t="s">
        <v>2</v>
      </c>
      <c r="B5" s="449"/>
      <c r="C5" s="449"/>
      <c r="D5" s="449"/>
      <c r="E5" s="449"/>
      <c r="F5" s="449"/>
      <c r="G5" s="449"/>
      <c r="H5" s="449"/>
    </row>
    <row r="6" spans="1:8" ht="240" customHeight="1" x14ac:dyDescent="0.25">
      <c r="A6" s="450" t="s">
        <v>3</v>
      </c>
      <c r="B6" s="450"/>
      <c r="C6" s="450"/>
      <c r="D6" s="450"/>
      <c r="E6" s="450"/>
      <c r="F6" s="450"/>
      <c r="G6" s="450"/>
      <c r="H6" s="450"/>
    </row>
    <row r="7" spans="1:8" ht="219" customHeight="1" x14ac:dyDescent="0.25">
      <c r="A7" s="445" t="s">
        <v>4</v>
      </c>
      <c r="B7" s="445"/>
      <c r="C7" s="445"/>
      <c r="D7" s="445"/>
      <c r="E7" s="445"/>
      <c r="F7" s="445"/>
      <c r="G7" s="445"/>
      <c r="H7" s="445"/>
    </row>
    <row r="8" spans="1:8" ht="13.15" customHeight="1" x14ac:dyDescent="0.2">
      <c r="A8" s="446" t="s">
        <v>5</v>
      </c>
      <c r="B8" s="446"/>
      <c r="C8" s="446"/>
      <c r="D8" s="446"/>
      <c r="E8" s="446"/>
      <c r="F8" s="446"/>
      <c r="G8" s="446"/>
      <c r="H8" s="446"/>
    </row>
    <row r="9" spans="1:8" x14ac:dyDescent="0.2">
      <c r="A9" s="446"/>
      <c r="B9" s="446"/>
      <c r="C9" s="446"/>
      <c r="D9" s="446"/>
      <c r="E9" s="446"/>
      <c r="F9" s="446"/>
      <c r="G9" s="446"/>
      <c r="H9" s="446"/>
    </row>
    <row r="10" spans="1:8" x14ac:dyDescent="0.2">
      <c r="A10" s="446"/>
      <c r="B10" s="446"/>
      <c r="C10" s="446"/>
      <c r="D10" s="446"/>
      <c r="E10" s="446"/>
      <c r="F10" s="446"/>
      <c r="G10" s="446"/>
      <c r="H10" s="446"/>
    </row>
    <row r="11" spans="1:8" x14ac:dyDescent="0.2">
      <c r="A11" s="446"/>
      <c r="B11" s="446"/>
      <c r="C11" s="446"/>
      <c r="D11" s="446"/>
      <c r="E11" s="446"/>
      <c r="F11" s="446"/>
      <c r="G11" s="446"/>
      <c r="H11" s="446"/>
    </row>
    <row r="12" spans="1:8" x14ac:dyDescent="0.2">
      <c r="A12" s="446"/>
      <c r="B12" s="446"/>
      <c r="C12" s="446"/>
      <c r="D12" s="446"/>
      <c r="E12" s="446"/>
      <c r="F12" s="446"/>
      <c r="G12" s="446"/>
      <c r="H12" s="446"/>
    </row>
    <row r="13" spans="1:8" x14ac:dyDescent="0.2">
      <c r="A13" s="446"/>
      <c r="B13" s="446"/>
      <c r="C13" s="446"/>
      <c r="D13" s="446"/>
      <c r="E13" s="446"/>
      <c r="F13" s="446"/>
      <c r="G13" s="446"/>
      <c r="H13" s="446"/>
    </row>
    <row r="14" spans="1:8" x14ac:dyDescent="0.2">
      <c r="A14" s="446"/>
      <c r="B14" s="446"/>
      <c r="C14" s="446"/>
      <c r="D14" s="446"/>
      <c r="E14" s="446"/>
      <c r="F14" s="446"/>
      <c r="G14" s="446"/>
      <c r="H14" s="446"/>
    </row>
    <row r="15" spans="1:8" x14ac:dyDescent="0.2">
      <c r="A15" s="446"/>
      <c r="B15" s="446"/>
      <c r="C15" s="446"/>
      <c r="D15" s="446"/>
      <c r="E15" s="446"/>
      <c r="F15" s="446"/>
      <c r="G15" s="446"/>
      <c r="H15" s="446"/>
    </row>
    <row r="16" spans="1:8" x14ac:dyDescent="0.2">
      <c r="A16" s="446"/>
      <c r="B16" s="446"/>
      <c r="C16" s="446"/>
      <c r="D16" s="446"/>
      <c r="E16" s="446"/>
      <c r="F16" s="446"/>
      <c r="G16" s="446"/>
      <c r="H16" s="446"/>
    </row>
    <row r="17" spans="1:8" x14ac:dyDescent="0.2">
      <c r="A17" s="446"/>
      <c r="B17" s="446"/>
      <c r="C17" s="446"/>
      <c r="D17" s="446"/>
      <c r="E17" s="446"/>
      <c r="F17" s="446"/>
      <c r="G17" s="446"/>
      <c r="H17" s="446"/>
    </row>
    <row r="18" spans="1:8" ht="114.6" customHeight="1" x14ac:dyDescent="0.2">
      <c r="A18" s="446"/>
      <c r="B18" s="446"/>
      <c r="C18" s="446"/>
      <c r="D18" s="446"/>
      <c r="E18" s="446"/>
      <c r="F18" s="446"/>
      <c r="G18" s="446"/>
      <c r="H18" s="446"/>
    </row>
  </sheetData>
  <mergeCells count="7">
    <mergeCell ref="A7:H7"/>
    <mergeCell ref="A8:H18"/>
    <mergeCell ref="A1:H1"/>
    <mergeCell ref="A3:H3"/>
    <mergeCell ref="A4:H4"/>
    <mergeCell ref="A5:H5"/>
    <mergeCell ref="A6:H6"/>
  </mergeCells>
  <pageMargins left="1.0899999999999999" right="0.7" top="0.75" bottom="0.75" header="0.51180555555555496" footer="0.51180555555555496"/>
  <pageSetup scale="92"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5"/>
  <sheetViews>
    <sheetView tabSelected="1" zoomScale="110" zoomScaleNormal="110" workbookViewId="0">
      <selection activeCell="M9" sqref="L9:M9"/>
    </sheetView>
  </sheetViews>
  <sheetFormatPr baseColWidth="10" defaultColWidth="9.140625" defaultRowHeight="18" x14ac:dyDescent="0.25"/>
  <cols>
    <col min="1" max="1" width="3.5703125" style="383" customWidth="1"/>
    <col min="2" max="3" width="3.5703125" style="167" customWidth="1"/>
    <col min="4" max="4" width="75.140625" style="177" customWidth="1"/>
    <col min="5" max="5" width="17.7109375" style="384" customWidth="1"/>
    <col min="6" max="7" width="15.7109375" style="386" customWidth="1"/>
    <col min="8" max="8" width="15.7109375" style="169" customWidth="1"/>
    <col min="9" max="9" width="37.42578125" style="378" customWidth="1"/>
    <col min="10" max="1024" width="10.7109375" style="26" customWidth="1"/>
    <col min="1025" max="16384" width="9.140625" style="26"/>
  </cols>
  <sheetData>
    <row r="1" spans="1:9" s="165" customFormat="1" ht="36" customHeight="1" x14ac:dyDescent="0.2">
      <c r="A1" s="452" t="s">
        <v>492</v>
      </c>
      <c r="B1" s="452"/>
      <c r="C1" s="452"/>
      <c r="D1" s="452"/>
      <c r="E1" s="452"/>
      <c r="F1" s="452"/>
      <c r="G1" s="452"/>
      <c r="H1" s="452"/>
      <c r="I1" s="164"/>
    </row>
    <row r="2" spans="1:9" s="165" customFormat="1" ht="6.75" customHeight="1" x14ac:dyDescent="0.25">
      <c r="A2" s="166"/>
      <c r="B2" s="167"/>
      <c r="C2" s="167"/>
      <c r="D2" s="168"/>
      <c r="E2" s="30"/>
      <c r="F2" s="31"/>
      <c r="G2" s="31"/>
      <c r="H2" s="169"/>
      <c r="I2" s="164"/>
    </row>
    <row r="3" spans="1:9" s="165" customFormat="1" ht="18.75" customHeight="1" x14ac:dyDescent="0.25">
      <c r="A3" s="166"/>
      <c r="B3" s="167"/>
      <c r="C3" s="167"/>
      <c r="D3" s="32" t="s">
        <v>495</v>
      </c>
      <c r="E3" s="33"/>
      <c r="F3" s="30"/>
      <c r="G3" s="30"/>
      <c r="H3" s="169"/>
      <c r="I3" s="164"/>
    </row>
    <row r="4" spans="1:9" s="165" customFormat="1" ht="12.75" customHeight="1" x14ac:dyDescent="0.25">
      <c r="A4" s="166"/>
      <c r="B4" s="167"/>
      <c r="C4" s="167"/>
      <c r="D4" s="170"/>
      <c r="E4" s="30"/>
      <c r="F4" s="31"/>
      <c r="G4" s="31"/>
      <c r="H4" s="169"/>
      <c r="I4" s="164"/>
    </row>
    <row r="5" spans="1:9" s="165" customFormat="1" ht="19.899999999999999" customHeight="1" x14ac:dyDescent="0.2">
      <c r="A5" s="171"/>
      <c r="B5" s="172"/>
      <c r="C5" s="172"/>
      <c r="D5" s="173"/>
      <c r="E5" s="174"/>
      <c r="F5" s="39">
        <v>2027</v>
      </c>
      <c r="G5" s="39">
        <v>2028</v>
      </c>
      <c r="H5" s="175"/>
      <c r="I5" s="164"/>
    </row>
    <row r="6" spans="1:9" ht="40.5" customHeight="1" x14ac:dyDescent="0.2">
      <c r="A6" s="176"/>
      <c r="E6" s="178" t="s">
        <v>6</v>
      </c>
      <c r="F6" s="179" t="s">
        <v>7</v>
      </c>
      <c r="G6" s="180" t="s">
        <v>7</v>
      </c>
      <c r="H6" s="181" t="s">
        <v>8</v>
      </c>
      <c r="I6" s="164"/>
    </row>
    <row r="7" spans="1:9" s="25" customFormat="1" ht="43.5" customHeight="1" x14ac:dyDescent="0.2">
      <c r="A7" s="182" t="s">
        <v>9</v>
      </c>
      <c r="B7" s="183"/>
      <c r="C7" s="183"/>
      <c r="D7" s="184"/>
      <c r="E7" s="185" t="s">
        <v>10</v>
      </c>
      <c r="F7" s="12">
        <f>SUM(F8+F14)</f>
        <v>0</v>
      </c>
      <c r="G7" s="12">
        <f>SUM(G8+G14)</f>
        <v>0</v>
      </c>
      <c r="H7" s="186"/>
      <c r="I7" s="164"/>
    </row>
    <row r="8" spans="1:9" s="25" customFormat="1" ht="27" customHeight="1" thickTop="1" x14ac:dyDescent="0.2">
      <c r="A8" s="103" t="s">
        <v>11</v>
      </c>
      <c r="B8" s="187"/>
      <c r="C8" s="187"/>
      <c r="D8" s="188"/>
      <c r="E8" s="133">
        <v>60</v>
      </c>
      <c r="F8" s="13">
        <f>SUM(F9:F13)</f>
        <v>0</v>
      </c>
      <c r="G8" s="13">
        <f>SUM(G9:G13)</f>
        <v>0</v>
      </c>
      <c r="H8" s="189" t="s">
        <v>12</v>
      </c>
      <c r="I8" s="164"/>
    </row>
    <row r="9" spans="1:9" s="23" customFormat="1" ht="16.5" customHeight="1" x14ac:dyDescent="0.2">
      <c r="A9" s="190"/>
      <c r="B9" s="28" t="s">
        <v>13</v>
      </c>
      <c r="C9" s="28"/>
      <c r="D9" s="77"/>
      <c r="E9" s="191">
        <v>601</v>
      </c>
      <c r="F9" s="387"/>
      <c r="G9" s="387"/>
      <c r="H9" s="192"/>
      <c r="I9" s="164"/>
    </row>
    <row r="10" spans="1:9" s="23" customFormat="1" ht="14.25" customHeight="1" x14ac:dyDescent="0.2">
      <c r="A10" s="190"/>
      <c r="B10" s="28" t="s">
        <v>14</v>
      </c>
      <c r="C10" s="28"/>
      <c r="D10" s="77"/>
      <c r="E10" s="191">
        <v>602</v>
      </c>
      <c r="F10" s="387"/>
      <c r="G10" s="387"/>
      <c r="H10" s="192"/>
      <c r="I10" s="164"/>
    </row>
    <row r="11" spans="1:9" s="23" customFormat="1" ht="15.75" customHeight="1" x14ac:dyDescent="0.2">
      <c r="A11" s="190"/>
      <c r="B11" s="28" t="s">
        <v>15</v>
      </c>
      <c r="C11" s="28"/>
      <c r="D11" s="77"/>
      <c r="E11" s="191">
        <v>603</v>
      </c>
      <c r="F11" s="387"/>
      <c r="G11" s="387"/>
      <c r="H11" s="192"/>
      <c r="I11" s="164"/>
    </row>
    <row r="12" spans="1:9" s="194" customFormat="1" ht="17.25" customHeight="1" x14ac:dyDescent="0.2">
      <c r="A12" s="190"/>
      <c r="B12" s="28" t="s">
        <v>16</v>
      </c>
      <c r="C12" s="28"/>
      <c r="D12" s="77"/>
      <c r="E12" s="193">
        <v>604</v>
      </c>
      <c r="F12" s="387"/>
      <c r="G12" s="387"/>
      <c r="H12" s="192"/>
      <c r="I12" s="164"/>
    </row>
    <row r="13" spans="1:9" s="23" customFormat="1" ht="18.75" customHeight="1" x14ac:dyDescent="0.2">
      <c r="A13" s="195"/>
      <c r="B13" s="127" t="s">
        <v>17</v>
      </c>
      <c r="C13" s="127"/>
      <c r="D13" s="196"/>
      <c r="E13" s="197">
        <v>609</v>
      </c>
      <c r="F13" s="389"/>
      <c r="G13" s="389"/>
      <c r="H13" s="198"/>
      <c r="I13" s="164"/>
    </row>
    <row r="14" spans="1:9" s="25" customFormat="1" ht="27" customHeight="1" x14ac:dyDescent="0.2">
      <c r="A14" s="108" t="s">
        <v>18</v>
      </c>
      <c r="B14" s="199"/>
      <c r="C14" s="199"/>
      <c r="D14" s="200"/>
      <c r="E14" s="201">
        <v>61</v>
      </c>
      <c r="F14" s="390">
        <f>SUM(F15+F25+F35+F36+F37+F38+F39+F40+F41+F42+F43+F49+F55+F56+F57+F58+F59+F62+F63+F64+F65+F66+F67+F68+F69+F70+F71+F72+F73+F74+F75+F76+F77+F80+F81+F84+F85+F86+F87+F88+F89+F90+F91+F92+F93+F100+F106+F107+F108+F109+F110+F122+F123+F124+F132+F133+F134+F135+F136)</f>
        <v>0</v>
      </c>
      <c r="G14" s="390">
        <f>SUM(G15+G25+G35+G36+G37+G38+G39+G40+G41+G42+G43+G49+G55+G56+G57+G58+G59+G62+G63+G64+G65+G66+G67+G68+G69+G70+G71+G72+G73+G74+G75+G76+G77+G80+G81+G84+G85+G86+G87+G88+G89+G90+G91+G92+G93+G100+G106+G107+G108+G109+G110+G122+G123+G124+G132+G133+G134+G135+G136)</f>
        <v>0</v>
      </c>
      <c r="H14" s="202"/>
      <c r="I14" s="203"/>
    </row>
    <row r="15" spans="1:9" s="23" customFormat="1" ht="20.25" customHeight="1" x14ac:dyDescent="0.2">
      <c r="A15" s="190"/>
      <c r="B15" s="194"/>
      <c r="C15" s="69" t="s">
        <v>19</v>
      </c>
      <c r="D15" s="204"/>
      <c r="E15" s="71">
        <v>6100</v>
      </c>
      <c r="F15" s="391">
        <f>SUM(F16+F17+F22+F23+F24)</f>
        <v>0</v>
      </c>
      <c r="G15" s="391">
        <f>SUM(G16+G17+G22+G23+G24)</f>
        <v>0</v>
      </c>
      <c r="H15" s="205" t="s">
        <v>20</v>
      </c>
      <c r="I15" s="206"/>
    </row>
    <row r="16" spans="1:9" s="23" customFormat="1" ht="18.75" customHeight="1" x14ac:dyDescent="0.2">
      <c r="A16" s="190"/>
      <c r="B16" s="207"/>
      <c r="C16" s="208"/>
      <c r="D16" s="28" t="s">
        <v>21</v>
      </c>
      <c r="E16" s="209">
        <v>61000</v>
      </c>
      <c r="F16" s="387"/>
      <c r="G16" s="387"/>
      <c r="H16" s="205"/>
      <c r="I16" s="206"/>
    </row>
    <row r="17" spans="1:9" s="23" customFormat="1" ht="20.25" customHeight="1" x14ac:dyDescent="0.2">
      <c r="A17" s="190"/>
      <c r="B17" s="207"/>
      <c r="C17" s="210"/>
      <c r="D17" s="211" t="s">
        <v>22</v>
      </c>
      <c r="E17" s="212">
        <v>61001</v>
      </c>
      <c r="F17" s="392">
        <f>SUM(F18:F21)</f>
        <v>0</v>
      </c>
      <c r="G17" s="392">
        <f>SUM(G18:G21)</f>
        <v>0</v>
      </c>
      <c r="H17" s="213"/>
      <c r="I17" s="206"/>
    </row>
    <row r="18" spans="1:9" s="23" customFormat="1" ht="18" customHeight="1" x14ac:dyDescent="0.2">
      <c r="A18" s="190"/>
      <c r="B18" s="207"/>
      <c r="C18" s="210"/>
      <c r="D18" s="214" t="s">
        <v>23</v>
      </c>
      <c r="E18" s="83" t="s">
        <v>35</v>
      </c>
      <c r="F18" s="387"/>
      <c r="G18" s="387"/>
      <c r="H18" s="192"/>
      <c r="I18" s="206"/>
    </row>
    <row r="19" spans="1:9" s="23" customFormat="1" ht="17.25" customHeight="1" x14ac:dyDescent="0.2">
      <c r="A19" s="190"/>
      <c r="B19" s="207"/>
      <c r="C19" s="210"/>
      <c r="D19" s="214" t="s">
        <v>24</v>
      </c>
      <c r="E19" s="83" t="s">
        <v>25</v>
      </c>
      <c r="F19" s="387"/>
      <c r="G19" s="387"/>
      <c r="H19" s="192"/>
      <c r="I19" s="206"/>
    </row>
    <row r="20" spans="1:9" s="23" customFormat="1" ht="17.25" customHeight="1" x14ac:dyDescent="0.2">
      <c r="A20" s="190"/>
      <c r="B20" s="207"/>
      <c r="C20" s="210"/>
      <c r="D20" s="214" t="s">
        <v>26</v>
      </c>
      <c r="E20" s="83" t="s">
        <v>27</v>
      </c>
      <c r="F20" s="387"/>
      <c r="G20" s="387"/>
      <c r="H20" s="192"/>
      <c r="I20" s="215"/>
    </row>
    <row r="21" spans="1:9" s="23" customFormat="1" ht="16.5" customHeight="1" thickBot="1" x14ac:dyDescent="0.25">
      <c r="A21" s="190"/>
      <c r="B21" s="207"/>
      <c r="C21" s="210"/>
      <c r="D21" s="216" t="s">
        <v>28</v>
      </c>
      <c r="E21" s="83" t="s">
        <v>29</v>
      </c>
      <c r="F21" s="393"/>
      <c r="G21" s="393"/>
      <c r="H21" s="217"/>
      <c r="I21" s="206"/>
    </row>
    <row r="22" spans="1:9" s="23" customFormat="1" ht="20.25" customHeight="1" x14ac:dyDescent="0.2">
      <c r="A22" s="190"/>
      <c r="B22" s="207"/>
      <c r="C22" s="218"/>
      <c r="D22" s="77" t="s">
        <v>30</v>
      </c>
      <c r="E22" s="212">
        <v>61003</v>
      </c>
      <c r="F22" s="387"/>
      <c r="G22" s="387"/>
      <c r="H22" s="192"/>
      <c r="I22" s="206"/>
    </row>
    <row r="23" spans="1:9" s="23" customFormat="1" ht="18" customHeight="1" x14ac:dyDescent="0.2">
      <c r="A23" s="190"/>
      <c r="B23" s="207"/>
      <c r="C23" s="218"/>
      <c r="D23" s="77" t="s">
        <v>31</v>
      </c>
      <c r="E23" s="209">
        <v>61004</v>
      </c>
      <c r="F23" s="387"/>
      <c r="G23" s="387"/>
      <c r="H23" s="192"/>
      <c r="I23" s="206"/>
    </row>
    <row r="24" spans="1:9" s="23" customFormat="1" ht="18.75" customHeight="1" x14ac:dyDescent="0.2">
      <c r="A24" s="190"/>
      <c r="B24" s="207"/>
      <c r="C24" s="218"/>
      <c r="D24" s="77" t="s">
        <v>32</v>
      </c>
      <c r="E24" s="209">
        <v>61008</v>
      </c>
      <c r="F24" s="387"/>
      <c r="G24" s="387"/>
      <c r="H24" s="192"/>
      <c r="I24" s="206"/>
    </row>
    <row r="25" spans="1:9" s="23" customFormat="1" ht="19.5" customHeight="1" x14ac:dyDescent="0.2">
      <c r="A25" s="190"/>
      <c r="B25" s="207"/>
      <c r="C25" s="69" t="s">
        <v>33</v>
      </c>
      <c r="D25" s="204"/>
      <c r="E25" s="71">
        <v>6101</v>
      </c>
      <c r="F25" s="391">
        <f>SUM(F26+F27+F32+F33+F34)</f>
        <v>0</v>
      </c>
      <c r="G25" s="391">
        <f>SUM(G26+G27+G32+G33+G34)</f>
        <v>0</v>
      </c>
      <c r="H25" s="219" t="s">
        <v>34</v>
      </c>
      <c r="I25" s="419"/>
    </row>
    <row r="26" spans="1:9" s="23" customFormat="1" ht="17.25" customHeight="1" x14ac:dyDescent="0.2">
      <c r="A26" s="190"/>
      <c r="B26" s="207"/>
      <c r="C26" s="72"/>
      <c r="D26" s="28" t="s">
        <v>21</v>
      </c>
      <c r="E26" s="209">
        <v>61010</v>
      </c>
      <c r="F26" s="387"/>
      <c r="G26" s="387"/>
      <c r="H26" s="192"/>
      <c r="I26" s="206"/>
    </row>
    <row r="27" spans="1:9" s="23" customFormat="1" ht="18" customHeight="1" x14ac:dyDescent="0.2">
      <c r="A27" s="190"/>
      <c r="B27" s="207"/>
      <c r="C27" s="218"/>
      <c r="D27" s="211" t="s">
        <v>22</v>
      </c>
      <c r="E27" s="212">
        <v>61011</v>
      </c>
      <c r="F27" s="392">
        <f>SUM(F28:F31)</f>
        <v>0</v>
      </c>
      <c r="G27" s="392">
        <f>SUM(G28:G31)</f>
        <v>0</v>
      </c>
      <c r="H27" s="220"/>
      <c r="I27" s="206"/>
    </row>
    <row r="28" spans="1:9" s="23" customFormat="1" ht="17.25" customHeight="1" x14ac:dyDescent="0.2">
      <c r="A28" s="190"/>
      <c r="B28" s="207"/>
      <c r="C28" s="218"/>
      <c r="D28" s="214" t="s">
        <v>23</v>
      </c>
      <c r="E28" s="83" t="s">
        <v>35</v>
      </c>
      <c r="F28" s="387"/>
      <c r="G28" s="387"/>
      <c r="H28" s="192"/>
      <c r="I28" s="206"/>
    </row>
    <row r="29" spans="1:9" s="23" customFormat="1" ht="18.75" customHeight="1" x14ac:dyDescent="0.2">
      <c r="A29" s="190"/>
      <c r="B29" s="207"/>
      <c r="C29" s="218"/>
      <c r="D29" s="214" t="s">
        <v>24</v>
      </c>
      <c r="E29" s="83" t="s">
        <v>36</v>
      </c>
      <c r="F29" s="387"/>
      <c r="G29" s="387"/>
      <c r="H29" s="192"/>
      <c r="I29" s="206"/>
    </row>
    <row r="30" spans="1:9" s="23" customFormat="1" ht="18.75" customHeight="1" x14ac:dyDescent="0.2">
      <c r="A30" s="190"/>
      <c r="B30" s="207"/>
      <c r="C30" s="218"/>
      <c r="D30" s="214" t="s">
        <v>26</v>
      </c>
      <c r="E30" s="83" t="s">
        <v>37</v>
      </c>
      <c r="F30" s="387"/>
      <c r="G30" s="387"/>
      <c r="H30" s="192"/>
      <c r="I30" s="206"/>
    </row>
    <row r="31" spans="1:9" s="23" customFormat="1" ht="15" customHeight="1" thickBot="1" x14ac:dyDescent="0.25">
      <c r="A31" s="190"/>
      <c r="B31" s="207"/>
      <c r="C31" s="218"/>
      <c r="D31" s="216" t="s">
        <v>28</v>
      </c>
      <c r="E31" s="122" t="s">
        <v>38</v>
      </c>
      <c r="F31" s="393"/>
      <c r="G31" s="393"/>
      <c r="H31" s="217"/>
      <c r="I31" s="206"/>
    </row>
    <row r="32" spans="1:9" s="23" customFormat="1" ht="18.75" customHeight="1" x14ac:dyDescent="0.2">
      <c r="A32" s="190"/>
      <c r="B32" s="207"/>
      <c r="C32" s="218"/>
      <c r="D32" s="77" t="s">
        <v>30</v>
      </c>
      <c r="E32" s="209">
        <v>61013</v>
      </c>
      <c r="F32" s="387"/>
      <c r="G32" s="387"/>
      <c r="H32" s="192"/>
      <c r="I32" s="206"/>
    </row>
    <row r="33" spans="1:9" s="23" customFormat="1" ht="18" customHeight="1" x14ac:dyDescent="0.2">
      <c r="A33" s="190"/>
      <c r="B33" s="207"/>
      <c r="C33" s="218"/>
      <c r="D33" s="77" t="s">
        <v>31</v>
      </c>
      <c r="E33" s="209">
        <v>61014</v>
      </c>
      <c r="F33" s="387"/>
      <c r="G33" s="387"/>
      <c r="H33" s="192"/>
      <c r="I33" s="206"/>
    </row>
    <row r="34" spans="1:9" s="23" customFormat="1" ht="18.75" customHeight="1" x14ac:dyDescent="0.2">
      <c r="A34" s="190"/>
      <c r="B34" s="207"/>
      <c r="C34" s="218"/>
      <c r="D34" s="77" t="s">
        <v>39</v>
      </c>
      <c r="E34" s="209">
        <v>61018</v>
      </c>
      <c r="F34" s="387"/>
      <c r="G34" s="387"/>
      <c r="H34" s="192"/>
      <c r="I34" s="206"/>
    </row>
    <row r="35" spans="1:9" s="23" customFormat="1" ht="18.75" customHeight="1" x14ac:dyDescent="0.2">
      <c r="A35" s="190"/>
      <c r="B35" s="207"/>
      <c r="C35" s="221" t="s">
        <v>40</v>
      </c>
      <c r="D35" s="222"/>
      <c r="E35" s="223">
        <v>6102</v>
      </c>
      <c r="F35" s="394"/>
      <c r="G35" s="394"/>
      <c r="H35" s="224" t="s">
        <v>12</v>
      </c>
      <c r="I35" s="206"/>
    </row>
    <row r="36" spans="1:9" s="23" customFormat="1" ht="19.5" customHeight="1" x14ac:dyDescent="0.2">
      <c r="A36" s="190"/>
      <c r="B36" s="207"/>
      <c r="C36" s="69" t="s">
        <v>41</v>
      </c>
      <c r="D36" s="204"/>
      <c r="E36" s="71">
        <v>6103</v>
      </c>
      <c r="F36" s="395"/>
      <c r="G36" s="395"/>
      <c r="H36" s="205" t="s">
        <v>12</v>
      </c>
      <c r="I36" s="206"/>
    </row>
    <row r="37" spans="1:9" s="23" customFormat="1" ht="21.75" customHeight="1" x14ac:dyDescent="0.2">
      <c r="A37" s="190"/>
      <c r="B37" s="207"/>
      <c r="C37" s="221" t="s">
        <v>42</v>
      </c>
      <c r="D37" s="222"/>
      <c r="E37" s="223">
        <v>6104</v>
      </c>
      <c r="F37" s="394"/>
      <c r="G37" s="394"/>
      <c r="H37" s="224" t="s">
        <v>12</v>
      </c>
      <c r="I37" s="206"/>
    </row>
    <row r="38" spans="1:9" s="23" customFormat="1" ht="20.25" customHeight="1" x14ac:dyDescent="0.2">
      <c r="A38" s="190"/>
      <c r="B38" s="207"/>
      <c r="C38" s="69" t="s">
        <v>43</v>
      </c>
      <c r="D38" s="204"/>
      <c r="E38" s="71">
        <v>6105</v>
      </c>
      <c r="F38" s="395"/>
      <c r="G38" s="395"/>
      <c r="H38" s="205" t="s">
        <v>20</v>
      </c>
      <c r="I38" s="206"/>
    </row>
    <row r="39" spans="1:9" s="23" customFormat="1" ht="16.5" customHeight="1" x14ac:dyDescent="0.2">
      <c r="A39" s="190"/>
      <c r="B39" s="207"/>
      <c r="C39" s="225" t="s">
        <v>44</v>
      </c>
      <c r="D39" s="226"/>
      <c r="E39" s="71">
        <v>6106</v>
      </c>
      <c r="F39" s="395"/>
      <c r="G39" s="395"/>
      <c r="H39" s="219" t="s">
        <v>12</v>
      </c>
      <c r="I39" s="215"/>
    </row>
    <row r="40" spans="1:9" s="23" customFormat="1" ht="20.25" customHeight="1" x14ac:dyDescent="0.2">
      <c r="A40" s="190"/>
      <c r="B40" s="207"/>
      <c r="C40" s="227" t="s">
        <v>45</v>
      </c>
      <c r="D40" s="228"/>
      <c r="E40" s="223">
        <v>6107</v>
      </c>
      <c r="F40" s="394"/>
      <c r="G40" s="394"/>
      <c r="H40" s="224" t="s">
        <v>20</v>
      </c>
      <c r="I40" s="215"/>
    </row>
    <row r="41" spans="1:9" s="23" customFormat="1" ht="18.75" customHeight="1" x14ac:dyDescent="0.2">
      <c r="A41" s="190"/>
      <c r="B41" s="207"/>
      <c r="C41" s="227" t="s">
        <v>46</v>
      </c>
      <c r="D41" s="228"/>
      <c r="E41" s="223">
        <v>6108</v>
      </c>
      <c r="F41" s="394"/>
      <c r="G41" s="394"/>
      <c r="H41" s="224" t="s">
        <v>12</v>
      </c>
      <c r="I41" s="215"/>
    </row>
    <row r="42" spans="1:9" s="23" customFormat="1" ht="19.5" customHeight="1" x14ac:dyDescent="0.2">
      <c r="A42" s="190"/>
      <c r="B42" s="207"/>
      <c r="C42" s="229" t="s">
        <v>47</v>
      </c>
      <c r="D42" s="230"/>
      <c r="E42" s="60">
        <v>6109</v>
      </c>
      <c r="F42" s="387"/>
      <c r="G42" s="387"/>
      <c r="H42" s="205" t="s">
        <v>12</v>
      </c>
      <c r="I42" s="215"/>
    </row>
    <row r="43" spans="1:9" s="23" customFormat="1" ht="21" customHeight="1" x14ac:dyDescent="0.2">
      <c r="A43" s="190"/>
      <c r="B43" s="207"/>
      <c r="C43" s="69" t="s">
        <v>48</v>
      </c>
      <c r="D43" s="204"/>
      <c r="E43" s="71">
        <v>6110</v>
      </c>
      <c r="F43" s="391">
        <f>SUM(F44:F48)</f>
        <v>0</v>
      </c>
      <c r="G43" s="391">
        <f>SUM(G44:G48)</f>
        <v>0</v>
      </c>
      <c r="H43" s="219" t="s">
        <v>34</v>
      </c>
      <c r="I43" s="215"/>
    </row>
    <row r="44" spans="1:9" s="23" customFormat="1" ht="21.75" customHeight="1" x14ac:dyDescent="0.2">
      <c r="A44" s="190"/>
      <c r="B44" s="207"/>
      <c r="C44" s="72"/>
      <c r="D44" s="77" t="s">
        <v>49</v>
      </c>
      <c r="E44" s="83" t="s">
        <v>50</v>
      </c>
      <c r="F44" s="387"/>
      <c r="G44" s="387"/>
      <c r="H44" s="205"/>
      <c r="I44" s="206"/>
    </row>
    <row r="45" spans="1:9" s="23" customFormat="1" ht="20.25" customHeight="1" x14ac:dyDescent="0.2">
      <c r="A45" s="190"/>
      <c r="B45" s="207"/>
      <c r="C45" s="72"/>
      <c r="D45" s="77" t="s">
        <v>51</v>
      </c>
      <c r="E45" s="83" t="s">
        <v>52</v>
      </c>
      <c r="F45" s="387"/>
      <c r="G45" s="387"/>
      <c r="H45" s="205"/>
      <c r="I45" s="206"/>
    </row>
    <row r="46" spans="1:9" s="23" customFormat="1" ht="17.25" customHeight="1" x14ac:dyDescent="0.2">
      <c r="A46" s="190"/>
      <c r="B46" s="207"/>
      <c r="C46" s="72"/>
      <c r="D46" s="77" t="s">
        <v>53</v>
      </c>
      <c r="E46" s="83" t="s">
        <v>54</v>
      </c>
      <c r="F46" s="387"/>
      <c r="G46" s="387"/>
      <c r="H46" s="205"/>
      <c r="I46" s="206"/>
    </row>
    <row r="47" spans="1:9" s="23" customFormat="1" ht="19.5" customHeight="1" x14ac:dyDescent="0.2">
      <c r="A47" s="190"/>
      <c r="B47" s="207"/>
      <c r="C47" s="72"/>
      <c r="D47" s="77" t="s">
        <v>55</v>
      </c>
      <c r="E47" s="83" t="s">
        <v>56</v>
      </c>
      <c r="F47" s="387"/>
      <c r="G47" s="387"/>
      <c r="H47" s="205"/>
      <c r="I47" s="206"/>
    </row>
    <row r="48" spans="1:9" s="23" customFormat="1" ht="16.5" customHeight="1" x14ac:dyDescent="0.2">
      <c r="A48" s="190"/>
      <c r="B48" s="207"/>
      <c r="C48" s="72"/>
      <c r="D48" s="77" t="s">
        <v>57</v>
      </c>
      <c r="E48" s="83" t="s">
        <v>58</v>
      </c>
      <c r="F48" s="387"/>
      <c r="G48" s="387"/>
      <c r="H48" s="205"/>
      <c r="I48" s="206"/>
    </row>
    <row r="49" spans="1:9" s="25" customFormat="1" ht="27" customHeight="1" x14ac:dyDescent="0.2">
      <c r="A49" s="231"/>
      <c r="B49" s="232"/>
      <c r="C49" s="233" t="s">
        <v>59</v>
      </c>
      <c r="D49" s="234"/>
      <c r="E49" s="235">
        <v>6111</v>
      </c>
      <c r="F49" s="396">
        <f>SUM(F50:F54)</f>
        <v>0</v>
      </c>
      <c r="G49" s="396">
        <f>SUM(G50:G54)</f>
        <v>0</v>
      </c>
      <c r="H49" s="236" t="s">
        <v>34</v>
      </c>
      <c r="I49" s="203"/>
    </row>
    <row r="50" spans="1:9" s="23" customFormat="1" ht="18.75" customHeight="1" x14ac:dyDescent="0.2">
      <c r="A50" s="190"/>
      <c r="B50" s="207"/>
      <c r="C50" s="218"/>
      <c r="D50" s="77" t="s">
        <v>60</v>
      </c>
      <c r="E50" s="83" t="s">
        <v>61</v>
      </c>
      <c r="F50" s="387"/>
      <c r="G50" s="387"/>
      <c r="H50" s="237"/>
      <c r="I50" s="206"/>
    </row>
    <row r="51" spans="1:9" s="25" customFormat="1" ht="27" customHeight="1" x14ac:dyDescent="0.2">
      <c r="A51" s="231"/>
      <c r="B51" s="232"/>
      <c r="C51" s="238"/>
      <c r="D51" s="77" t="s">
        <v>51</v>
      </c>
      <c r="E51" s="83" t="s">
        <v>62</v>
      </c>
      <c r="F51" s="387"/>
      <c r="G51" s="387"/>
      <c r="H51" s="205"/>
      <c r="I51" s="203"/>
    </row>
    <row r="52" spans="1:9" s="23" customFormat="1" ht="18" customHeight="1" x14ac:dyDescent="0.2">
      <c r="A52" s="190"/>
      <c r="B52" s="207"/>
      <c r="C52" s="218"/>
      <c r="D52" s="77" t="s">
        <v>63</v>
      </c>
      <c r="E52" s="83" t="s">
        <v>64</v>
      </c>
      <c r="F52" s="387"/>
      <c r="G52" s="387"/>
      <c r="H52" s="205"/>
      <c r="I52" s="206"/>
    </row>
    <row r="53" spans="1:9" s="23" customFormat="1" ht="18" customHeight="1" x14ac:dyDescent="0.2">
      <c r="A53" s="190"/>
      <c r="B53" s="207"/>
      <c r="C53" s="218"/>
      <c r="D53" s="77" t="s">
        <v>65</v>
      </c>
      <c r="E53" s="83" t="s">
        <v>66</v>
      </c>
      <c r="F53" s="387"/>
      <c r="G53" s="387"/>
      <c r="H53" s="205"/>
      <c r="I53" s="206"/>
    </row>
    <row r="54" spans="1:9" s="23" customFormat="1" ht="18" customHeight="1" thickBot="1" x14ac:dyDescent="0.25">
      <c r="A54" s="190"/>
      <c r="B54" s="207"/>
      <c r="C54" s="218"/>
      <c r="D54" s="77" t="s">
        <v>67</v>
      </c>
      <c r="E54" s="83" t="s">
        <v>68</v>
      </c>
      <c r="F54" s="387"/>
      <c r="G54" s="387"/>
      <c r="H54" s="205"/>
      <c r="I54" s="206"/>
    </row>
    <row r="55" spans="1:9" s="23" customFormat="1" ht="18" customHeight="1" thickBot="1" x14ac:dyDescent="0.25">
      <c r="A55" s="190"/>
      <c r="B55" s="207"/>
      <c r="C55" s="72" t="s">
        <v>69</v>
      </c>
      <c r="D55" s="239"/>
      <c r="E55" s="223">
        <v>6112</v>
      </c>
      <c r="F55" s="394"/>
      <c r="G55" s="394"/>
      <c r="H55" s="205" t="s">
        <v>34</v>
      </c>
      <c r="I55" s="206"/>
    </row>
    <row r="56" spans="1:9" s="23" customFormat="1" ht="18" customHeight="1" thickBot="1" x14ac:dyDescent="0.25">
      <c r="A56" s="190"/>
      <c r="B56" s="207"/>
      <c r="C56" s="94" t="s">
        <v>70</v>
      </c>
      <c r="D56" s="228"/>
      <c r="E56" s="223">
        <v>6113</v>
      </c>
      <c r="F56" s="394"/>
      <c r="G56" s="394"/>
      <c r="H56" s="224" t="s">
        <v>34</v>
      </c>
      <c r="I56" s="206"/>
    </row>
    <row r="57" spans="1:9" s="23" customFormat="1" ht="18" customHeight="1" x14ac:dyDescent="0.2">
      <c r="A57" s="190"/>
      <c r="B57" s="207"/>
      <c r="C57" s="94" t="s">
        <v>71</v>
      </c>
      <c r="D57" s="228"/>
      <c r="E57" s="223">
        <v>6114</v>
      </c>
      <c r="F57" s="394"/>
      <c r="G57" s="394"/>
      <c r="H57" s="224" t="s">
        <v>34</v>
      </c>
      <c r="I57" s="206"/>
    </row>
    <row r="58" spans="1:9" s="25" customFormat="1" ht="27" customHeight="1" x14ac:dyDescent="0.2">
      <c r="A58" s="231"/>
      <c r="B58" s="232"/>
      <c r="C58" s="240" t="s">
        <v>72</v>
      </c>
      <c r="D58" s="234"/>
      <c r="E58" s="235">
        <v>6115</v>
      </c>
      <c r="F58" s="397"/>
      <c r="G58" s="397"/>
      <c r="H58" s="236" t="s">
        <v>34</v>
      </c>
      <c r="I58" s="203"/>
    </row>
    <row r="59" spans="1:9" s="25" customFormat="1" ht="27" customHeight="1" x14ac:dyDescent="0.2">
      <c r="A59" s="231"/>
      <c r="B59" s="232"/>
      <c r="C59" s="233" t="s">
        <v>73</v>
      </c>
      <c r="D59" s="234"/>
      <c r="E59" s="235">
        <v>6116</v>
      </c>
      <c r="F59" s="396">
        <f>SUM(F60:F61)</f>
        <v>0</v>
      </c>
      <c r="G59" s="396">
        <f>SUM(G60:G61)</f>
        <v>0</v>
      </c>
      <c r="H59" s="236" t="s">
        <v>34</v>
      </c>
      <c r="I59" s="241"/>
    </row>
    <row r="60" spans="1:9" s="23" customFormat="1" ht="15.75" customHeight="1" x14ac:dyDescent="0.2">
      <c r="A60" s="190"/>
      <c r="B60" s="207"/>
      <c r="C60" s="218"/>
      <c r="D60" s="77" t="s">
        <v>496</v>
      </c>
      <c r="E60" s="83" t="s">
        <v>74</v>
      </c>
      <c r="F60" s="387"/>
      <c r="G60" s="387"/>
      <c r="H60" s="192"/>
      <c r="I60" s="206"/>
    </row>
    <row r="61" spans="1:9" s="25" customFormat="1" ht="27" customHeight="1" thickBot="1" x14ac:dyDescent="0.25">
      <c r="A61" s="231"/>
      <c r="B61" s="232"/>
      <c r="C61" s="238"/>
      <c r="D61" s="75" t="s">
        <v>497</v>
      </c>
      <c r="E61" s="85" t="s">
        <v>75</v>
      </c>
      <c r="F61" s="398"/>
      <c r="G61" s="398"/>
      <c r="H61" s="243"/>
      <c r="I61" s="203"/>
    </row>
    <row r="62" spans="1:9" s="58" customFormat="1" ht="15" customHeight="1" thickBot="1" x14ac:dyDescent="0.25">
      <c r="A62" s="244"/>
      <c r="B62" s="245"/>
      <c r="C62" s="439" t="s">
        <v>76</v>
      </c>
      <c r="D62" s="438"/>
      <c r="E62" s="223">
        <v>6117</v>
      </c>
      <c r="F62" s="387"/>
      <c r="G62" s="387"/>
      <c r="H62" s="205" t="s">
        <v>34</v>
      </c>
      <c r="I62" s="246"/>
    </row>
    <row r="63" spans="1:9" s="58" customFormat="1" ht="15" customHeight="1" thickBot="1" x14ac:dyDescent="0.25">
      <c r="A63" s="244"/>
      <c r="B63" s="245"/>
      <c r="C63" s="72" t="s">
        <v>77</v>
      </c>
      <c r="D63" s="418"/>
      <c r="E63" s="223">
        <v>6118</v>
      </c>
      <c r="F63" s="394"/>
      <c r="G63" s="394"/>
      <c r="H63" s="224" t="s">
        <v>34</v>
      </c>
      <c r="I63" s="419"/>
    </row>
    <row r="64" spans="1:9" s="58" customFormat="1" ht="15" customHeight="1" thickBot="1" x14ac:dyDescent="0.25">
      <c r="A64" s="244"/>
      <c r="B64" s="245"/>
      <c r="C64" s="225" t="s">
        <v>541</v>
      </c>
      <c r="D64" s="228"/>
      <c r="E64" s="223">
        <v>6119</v>
      </c>
      <c r="F64" s="394"/>
      <c r="G64" s="394"/>
      <c r="H64" s="224" t="s">
        <v>34</v>
      </c>
      <c r="I64" s="419"/>
    </row>
    <row r="65" spans="1:9" s="25" customFormat="1" ht="27" customHeight="1" thickBot="1" x14ac:dyDescent="0.25">
      <c r="A65" s="231"/>
      <c r="B65" s="232"/>
      <c r="C65" s="248" t="s">
        <v>78</v>
      </c>
      <c r="D65" s="249"/>
      <c r="E65" s="250">
        <v>6120</v>
      </c>
      <c r="F65" s="399"/>
      <c r="G65" s="399"/>
      <c r="H65" s="251" t="s">
        <v>12</v>
      </c>
      <c r="I65" s="203"/>
    </row>
    <row r="66" spans="1:9" s="25" customFormat="1" ht="27" customHeight="1" x14ac:dyDescent="0.2">
      <c r="A66" s="231"/>
      <c r="B66" s="232"/>
      <c r="C66" s="248" t="s">
        <v>79</v>
      </c>
      <c r="D66" s="249"/>
      <c r="E66" s="437">
        <v>6121</v>
      </c>
      <c r="F66" s="399"/>
      <c r="G66" s="399"/>
      <c r="H66" s="251" t="s">
        <v>12</v>
      </c>
      <c r="I66" s="203"/>
    </row>
    <row r="67" spans="1:9" s="25" customFormat="1" ht="27" customHeight="1" x14ac:dyDescent="0.2">
      <c r="A67" s="231"/>
      <c r="B67" s="232"/>
      <c r="C67" s="455" t="s">
        <v>80</v>
      </c>
      <c r="D67" s="455"/>
      <c r="E67" s="250">
        <v>6122</v>
      </c>
      <c r="F67" s="399"/>
      <c r="G67" s="399"/>
      <c r="H67" s="251" t="s">
        <v>12</v>
      </c>
      <c r="I67" s="203"/>
    </row>
    <row r="68" spans="1:9" s="25" customFormat="1" ht="27" customHeight="1" x14ac:dyDescent="0.2">
      <c r="A68" s="231"/>
      <c r="B68" s="232"/>
      <c r="C68" s="252" t="s">
        <v>81</v>
      </c>
      <c r="D68" s="253"/>
      <c r="E68" s="223">
        <v>6124</v>
      </c>
      <c r="F68" s="394"/>
      <c r="G68" s="394"/>
      <c r="H68" s="251" t="s">
        <v>12</v>
      </c>
      <c r="I68" s="203"/>
    </row>
    <row r="69" spans="1:9" s="25" customFormat="1" ht="27" customHeight="1" x14ac:dyDescent="0.2">
      <c r="A69" s="231"/>
      <c r="B69" s="232"/>
      <c r="C69" s="248" t="s">
        <v>82</v>
      </c>
      <c r="D69" s="249"/>
      <c r="E69" s="250">
        <v>6125</v>
      </c>
      <c r="F69" s="399"/>
      <c r="G69" s="399"/>
      <c r="H69" s="251" t="s">
        <v>12</v>
      </c>
      <c r="I69" s="203"/>
    </row>
    <row r="70" spans="1:9" s="25" customFormat="1" ht="27" customHeight="1" x14ac:dyDescent="0.2">
      <c r="A70" s="231"/>
      <c r="B70" s="232"/>
      <c r="C70" s="455" t="s">
        <v>83</v>
      </c>
      <c r="D70" s="455"/>
      <c r="E70" s="250">
        <v>6126</v>
      </c>
      <c r="F70" s="399"/>
      <c r="G70" s="399"/>
      <c r="H70" s="251" t="s">
        <v>12</v>
      </c>
      <c r="I70" s="203"/>
    </row>
    <row r="71" spans="1:9" s="25" customFormat="1" ht="27" customHeight="1" x14ac:dyDescent="0.2">
      <c r="A71" s="231"/>
      <c r="B71" s="232"/>
      <c r="C71" s="248" t="s">
        <v>84</v>
      </c>
      <c r="D71" s="249"/>
      <c r="E71" s="250">
        <v>6127</v>
      </c>
      <c r="F71" s="399"/>
      <c r="G71" s="399"/>
      <c r="H71" s="251" t="s">
        <v>12</v>
      </c>
      <c r="I71" s="203"/>
    </row>
    <row r="72" spans="1:9" s="25" customFormat="1" ht="27" customHeight="1" x14ac:dyDescent="0.2">
      <c r="A72" s="231"/>
      <c r="B72" s="232"/>
      <c r="C72" s="252" t="s">
        <v>85</v>
      </c>
      <c r="D72" s="253"/>
      <c r="E72" s="223">
        <v>6128</v>
      </c>
      <c r="F72" s="394"/>
      <c r="G72" s="394"/>
      <c r="H72" s="251" t="s">
        <v>34</v>
      </c>
      <c r="I72" s="203"/>
    </row>
    <row r="73" spans="1:9" s="25" customFormat="1" ht="27" customHeight="1" x14ac:dyDescent="0.2">
      <c r="A73" s="231"/>
      <c r="B73" s="232"/>
      <c r="C73" s="252" t="s">
        <v>86</v>
      </c>
      <c r="D73" s="253"/>
      <c r="E73" s="223">
        <v>6129</v>
      </c>
      <c r="F73" s="394"/>
      <c r="G73" s="394"/>
      <c r="H73" s="251" t="s">
        <v>12</v>
      </c>
      <c r="I73" s="203"/>
    </row>
    <row r="74" spans="1:9" s="25" customFormat="1" ht="27" customHeight="1" x14ac:dyDescent="0.2">
      <c r="A74" s="231"/>
      <c r="B74" s="232"/>
      <c r="C74" s="248" t="s">
        <v>87</v>
      </c>
      <c r="D74" s="249"/>
      <c r="E74" s="250">
        <v>6130</v>
      </c>
      <c r="F74" s="399"/>
      <c r="G74" s="399"/>
      <c r="H74" s="251" t="s">
        <v>34</v>
      </c>
      <c r="I74" s="203"/>
    </row>
    <row r="75" spans="1:9" s="23" customFormat="1" ht="16.5" customHeight="1" x14ac:dyDescent="0.2">
      <c r="A75" s="190"/>
      <c r="B75" s="207"/>
      <c r="C75" s="247" t="s">
        <v>88</v>
      </c>
      <c r="D75" s="228"/>
      <c r="E75" s="223">
        <v>6131</v>
      </c>
      <c r="F75" s="394"/>
      <c r="G75" s="394"/>
      <c r="H75" s="224" t="s">
        <v>34</v>
      </c>
      <c r="I75" s="206"/>
    </row>
    <row r="76" spans="1:9" s="23" customFormat="1" ht="16.5" customHeight="1" x14ac:dyDescent="0.2">
      <c r="A76" s="190"/>
      <c r="B76" s="207"/>
      <c r="C76" s="247" t="s">
        <v>498</v>
      </c>
      <c r="D76" s="254"/>
      <c r="E76" s="255">
        <v>6132</v>
      </c>
      <c r="F76" s="394"/>
      <c r="G76" s="394"/>
      <c r="H76" s="256" t="s">
        <v>34</v>
      </c>
      <c r="I76" s="419"/>
    </row>
    <row r="77" spans="1:9" s="23" customFormat="1" ht="21" customHeight="1" x14ac:dyDescent="0.2">
      <c r="A77" s="190"/>
      <c r="B77" s="207"/>
      <c r="C77" s="69" t="s">
        <v>89</v>
      </c>
      <c r="D77" s="257"/>
      <c r="E77" s="258">
        <v>6134</v>
      </c>
      <c r="F77" s="391">
        <f>SUM(F78:F79)</f>
        <v>0</v>
      </c>
      <c r="G77" s="391">
        <f>SUM(G78:G79)</f>
        <v>0</v>
      </c>
      <c r="H77" s="259"/>
      <c r="I77" s="206"/>
    </row>
    <row r="78" spans="1:9" s="23" customFormat="1" ht="21" customHeight="1" x14ac:dyDescent="0.2">
      <c r="A78" s="190"/>
      <c r="B78" s="207"/>
      <c r="C78" s="218"/>
      <c r="D78" s="260" t="s">
        <v>90</v>
      </c>
      <c r="E78" s="261" t="s">
        <v>91</v>
      </c>
      <c r="F78" s="387"/>
      <c r="G78" s="387"/>
      <c r="H78" s="267" t="s">
        <v>12</v>
      </c>
      <c r="I78" s="206"/>
    </row>
    <row r="79" spans="1:9" s="23" customFormat="1" ht="21" customHeight="1" thickBot="1" x14ac:dyDescent="0.25">
      <c r="A79" s="190"/>
      <c r="B79" s="207"/>
      <c r="C79" s="262"/>
      <c r="D79" s="260" t="s">
        <v>92</v>
      </c>
      <c r="E79" s="261" t="s">
        <v>93</v>
      </c>
      <c r="F79" s="398"/>
      <c r="G79" s="398"/>
      <c r="H79" s="267" t="s">
        <v>34</v>
      </c>
      <c r="I79" s="206"/>
    </row>
    <row r="80" spans="1:9" s="23" customFormat="1" ht="21" customHeight="1" thickBot="1" x14ac:dyDescent="0.25">
      <c r="A80" s="190"/>
      <c r="B80" s="207"/>
      <c r="C80" s="263" t="s">
        <v>94</v>
      </c>
      <c r="D80" s="264"/>
      <c r="E80" s="255">
        <v>6135</v>
      </c>
      <c r="F80" s="394"/>
      <c r="G80" s="394"/>
      <c r="H80" s="224" t="s">
        <v>34</v>
      </c>
      <c r="I80" s="206"/>
    </row>
    <row r="81" spans="1:9" s="25" customFormat="1" ht="27" customHeight="1" x14ac:dyDescent="0.2">
      <c r="A81" s="231"/>
      <c r="B81" s="232"/>
      <c r="C81" s="233" t="s">
        <v>95</v>
      </c>
      <c r="D81" s="234"/>
      <c r="E81" s="235">
        <v>6136</v>
      </c>
      <c r="F81" s="396">
        <f>SUM(F82:F83)</f>
        <v>0</v>
      </c>
      <c r="G81" s="396">
        <f>SUM(G82:G83)</f>
        <v>0</v>
      </c>
      <c r="H81" s="236"/>
      <c r="I81" s="265"/>
    </row>
    <row r="82" spans="1:9" s="25" customFormat="1" ht="27" customHeight="1" x14ac:dyDescent="0.2">
      <c r="A82" s="231"/>
      <c r="B82" s="232"/>
      <c r="C82" s="238"/>
      <c r="D82" s="266" t="s">
        <v>90</v>
      </c>
      <c r="E82" s="73" t="s">
        <v>96</v>
      </c>
      <c r="F82" s="387"/>
      <c r="G82" s="387"/>
      <c r="H82" s="267" t="s">
        <v>12</v>
      </c>
      <c r="I82" s="203"/>
    </row>
    <row r="83" spans="1:9" s="25" customFormat="1" ht="27" customHeight="1" x14ac:dyDescent="0.2">
      <c r="A83" s="231"/>
      <c r="B83" s="232"/>
      <c r="C83" s="238"/>
      <c r="D83" s="266" t="s">
        <v>92</v>
      </c>
      <c r="E83" s="73" t="s">
        <v>97</v>
      </c>
      <c r="F83" s="387"/>
      <c r="G83" s="387"/>
      <c r="H83" s="267" t="s">
        <v>34</v>
      </c>
      <c r="I83" s="203"/>
    </row>
    <row r="84" spans="1:9" s="25" customFormat="1" ht="27" customHeight="1" x14ac:dyDescent="0.2">
      <c r="A84" s="231"/>
      <c r="B84" s="232"/>
      <c r="C84" s="263" t="s">
        <v>98</v>
      </c>
      <c r="D84" s="253"/>
      <c r="E84" s="223">
        <v>6137</v>
      </c>
      <c r="F84" s="394"/>
      <c r="G84" s="394"/>
      <c r="H84" s="251" t="s">
        <v>34</v>
      </c>
      <c r="I84" s="203"/>
    </row>
    <row r="85" spans="1:9" s="25" customFormat="1" ht="27" customHeight="1" x14ac:dyDescent="0.2">
      <c r="A85" s="231"/>
      <c r="B85" s="232"/>
      <c r="C85" s="263" t="s">
        <v>99</v>
      </c>
      <c r="D85" s="253"/>
      <c r="E85" s="223">
        <v>6138</v>
      </c>
      <c r="F85" s="394"/>
      <c r="G85" s="394"/>
      <c r="H85" s="251" t="s">
        <v>34</v>
      </c>
      <c r="I85" s="203"/>
    </row>
    <row r="86" spans="1:9" s="25" customFormat="1" ht="27" customHeight="1" x14ac:dyDescent="0.2">
      <c r="A86" s="231"/>
      <c r="B86" s="232"/>
      <c r="C86" s="263" t="s">
        <v>100</v>
      </c>
      <c r="D86" s="253"/>
      <c r="E86" s="223">
        <v>6140</v>
      </c>
      <c r="F86" s="394"/>
      <c r="G86" s="394"/>
      <c r="H86" s="251" t="s">
        <v>34</v>
      </c>
      <c r="I86" s="203"/>
    </row>
    <row r="87" spans="1:9" s="25" customFormat="1" ht="27" customHeight="1" x14ac:dyDescent="0.2">
      <c r="A87" s="231"/>
      <c r="B87" s="232"/>
      <c r="C87" s="268" t="s">
        <v>101</v>
      </c>
      <c r="D87" s="249"/>
      <c r="E87" s="250">
        <v>6141</v>
      </c>
      <c r="F87" s="399"/>
      <c r="G87" s="399"/>
      <c r="H87" s="251" t="s">
        <v>12</v>
      </c>
      <c r="I87" s="203"/>
    </row>
    <row r="88" spans="1:9" s="25" customFormat="1" ht="27" customHeight="1" x14ac:dyDescent="0.2">
      <c r="A88" s="231"/>
      <c r="B88" s="232"/>
      <c r="C88" s="263" t="s">
        <v>102</v>
      </c>
      <c r="D88" s="253"/>
      <c r="E88" s="223">
        <v>6142</v>
      </c>
      <c r="F88" s="394"/>
      <c r="G88" s="394"/>
      <c r="H88" s="251" t="s">
        <v>34</v>
      </c>
      <c r="I88" s="203"/>
    </row>
    <row r="89" spans="1:9" s="25" customFormat="1" ht="27" customHeight="1" x14ac:dyDescent="0.2">
      <c r="A89" s="231"/>
      <c r="B89" s="232"/>
      <c r="C89" s="456" t="s">
        <v>103</v>
      </c>
      <c r="D89" s="456"/>
      <c r="E89" s="250">
        <v>6143</v>
      </c>
      <c r="F89" s="399"/>
      <c r="G89" s="399"/>
      <c r="H89" s="251" t="s">
        <v>34</v>
      </c>
      <c r="I89" s="203"/>
    </row>
    <row r="90" spans="1:9" s="25" customFormat="1" ht="27" customHeight="1" x14ac:dyDescent="0.2">
      <c r="A90" s="231"/>
      <c r="B90" s="232"/>
      <c r="C90" s="453" t="s">
        <v>104</v>
      </c>
      <c r="D90" s="453"/>
      <c r="E90" s="235">
        <v>6144</v>
      </c>
      <c r="F90" s="397"/>
      <c r="G90" s="397"/>
      <c r="H90" s="236" t="s">
        <v>34</v>
      </c>
      <c r="I90" s="203"/>
    </row>
    <row r="91" spans="1:9" s="25" customFormat="1" ht="27" customHeight="1" x14ac:dyDescent="0.2">
      <c r="A91" s="231"/>
      <c r="B91" s="232"/>
      <c r="C91" s="263" t="s">
        <v>105</v>
      </c>
      <c r="D91" s="253"/>
      <c r="E91" s="223">
        <v>6150</v>
      </c>
      <c r="F91" s="394"/>
      <c r="G91" s="394"/>
      <c r="H91" s="251" t="s">
        <v>34</v>
      </c>
      <c r="I91" s="203"/>
    </row>
    <row r="92" spans="1:9" s="25" customFormat="1" ht="27" customHeight="1" x14ac:dyDescent="0.2">
      <c r="A92" s="231"/>
      <c r="B92" s="232"/>
      <c r="C92" s="269" t="s">
        <v>106</v>
      </c>
      <c r="D92" s="270"/>
      <c r="E92" s="71">
        <v>6151</v>
      </c>
      <c r="F92" s="395"/>
      <c r="G92" s="395"/>
      <c r="H92" s="251" t="s">
        <v>34</v>
      </c>
      <c r="I92" s="203"/>
    </row>
    <row r="93" spans="1:9" s="23" customFormat="1" ht="17.25" customHeight="1" x14ac:dyDescent="0.2">
      <c r="A93" s="190"/>
      <c r="B93" s="207"/>
      <c r="C93" s="69" t="s">
        <v>107</v>
      </c>
      <c r="D93" s="204"/>
      <c r="E93" s="71">
        <v>6152</v>
      </c>
      <c r="F93" s="391">
        <f>SUM(F94:F99)</f>
        <v>0</v>
      </c>
      <c r="G93" s="391">
        <f>SUM(G94:G99)</f>
        <v>0</v>
      </c>
      <c r="H93" s="251" t="s">
        <v>34</v>
      </c>
      <c r="I93" s="206"/>
    </row>
    <row r="94" spans="1:9" s="23" customFormat="1" ht="17.25" customHeight="1" x14ac:dyDescent="0.2">
      <c r="A94" s="190"/>
      <c r="B94" s="207"/>
      <c r="C94" s="72"/>
      <c r="D94" s="77" t="s">
        <v>108</v>
      </c>
      <c r="E94" s="83" t="s">
        <v>109</v>
      </c>
      <c r="F94" s="387"/>
      <c r="G94" s="387"/>
      <c r="H94" s="192"/>
      <c r="I94" s="206"/>
    </row>
    <row r="95" spans="1:9" s="23" customFormat="1" ht="17.25" customHeight="1" x14ac:dyDescent="0.2">
      <c r="A95" s="190"/>
      <c r="B95" s="207"/>
      <c r="C95" s="72"/>
      <c r="D95" s="77" t="s">
        <v>110</v>
      </c>
      <c r="E95" s="83" t="s">
        <v>111</v>
      </c>
      <c r="F95" s="387"/>
      <c r="G95" s="387"/>
      <c r="H95" s="192"/>
      <c r="I95" s="206"/>
    </row>
    <row r="96" spans="1:9" s="23" customFormat="1" ht="17.25" customHeight="1" x14ac:dyDescent="0.2">
      <c r="A96" s="190"/>
      <c r="B96" s="207"/>
      <c r="C96" s="72"/>
      <c r="D96" s="77" t="s">
        <v>112</v>
      </c>
      <c r="E96" s="83" t="s">
        <v>113</v>
      </c>
      <c r="F96" s="387"/>
      <c r="G96" s="387"/>
      <c r="H96" s="192"/>
      <c r="I96" s="206"/>
    </row>
    <row r="97" spans="1:9" s="23" customFormat="1" ht="17.25" customHeight="1" x14ac:dyDescent="0.2">
      <c r="A97" s="190"/>
      <c r="B97" s="207"/>
      <c r="C97" s="72"/>
      <c r="D97" s="77" t="s">
        <v>114</v>
      </c>
      <c r="E97" s="83" t="s">
        <v>115</v>
      </c>
      <c r="F97" s="387"/>
      <c r="G97" s="387"/>
      <c r="H97" s="192"/>
      <c r="I97" s="206"/>
    </row>
    <row r="98" spans="1:9" s="23" customFormat="1" ht="17.25" customHeight="1" x14ac:dyDescent="0.2">
      <c r="A98" s="190"/>
      <c r="B98" s="207"/>
      <c r="C98" s="72"/>
      <c r="D98" s="77" t="s">
        <v>116</v>
      </c>
      <c r="E98" s="83" t="s">
        <v>117</v>
      </c>
      <c r="F98" s="387"/>
      <c r="G98" s="387"/>
      <c r="H98" s="192"/>
      <c r="I98" s="206"/>
    </row>
    <row r="99" spans="1:9" s="23" customFormat="1" ht="17.25" customHeight="1" x14ac:dyDescent="0.2">
      <c r="A99" s="190"/>
      <c r="B99" s="207"/>
      <c r="C99" s="74"/>
      <c r="D99" s="75" t="s">
        <v>118</v>
      </c>
      <c r="E99" s="85" t="s">
        <v>119</v>
      </c>
      <c r="F99" s="387"/>
      <c r="G99" s="387"/>
      <c r="H99" s="271"/>
      <c r="I99" s="206"/>
    </row>
    <row r="100" spans="1:9" s="25" customFormat="1" ht="27" customHeight="1" thickBot="1" x14ac:dyDescent="0.25">
      <c r="A100" s="231"/>
      <c r="B100" s="232"/>
      <c r="C100" s="233" t="s">
        <v>120</v>
      </c>
      <c r="D100" s="234"/>
      <c r="E100" s="235">
        <v>6153</v>
      </c>
      <c r="F100" s="396">
        <f>SUM(F101:F105)</f>
        <v>0</v>
      </c>
      <c r="G100" s="396">
        <f>SUM(G101:G105)</f>
        <v>0</v>
      </c>
      <c r="H100" s="251" t="s">
        <v>34</v>
      </c>
      <c r="I100" s="203"/>
    </row>
    <row r="101" spans="1:9" s="25" customFormat="1" x14ac:dyDescent="0.2">
      <c r="A101" s="231"/>
      <c r="B101" s="232"/>
      <c r="C101" s="238"/>
      <c r="D101" s="77" t="s">
        <v>121</v>
      </c>
      <c r="E101" s="83" t="s">
        <v>122</v>
      </c>
      <c r="F101" s="387"/>
      <c r="G101" s="387"/>
      <c r="H101" s="267"/>
      <c r="I101" s="272"/>
    </row>
    <row r="102" spans="1:9" s="25" customFormat="1" x14ac:dyDescent="0.2">
      <c r="A102" s="231"/>
      <c r="B102" s="232"/>
      <c r="C102" s="238"/>
      <c r="D102" s="77" t="s">
        <v>123</v>
      </c>
      <c r="E102" s="83" t="s">
        <v>124</v>
      </c>
      <c r="F102" s="387"/>
      <c r="G102" s="387"/>
      <c r="H102" s="267"/>
      <c r="I102" s="203"/>
    </row>
    <row r="103" spans="1:9" s="25" customFormat="1" x14ac:dyDescent="0.2">
      <c r="A103" s="231"/>
      <c r="B103" s="232"/>
      <c r="C103" s="238"/>
      <c r="D103" s="77" t="s">
        <v>499</v>
      </c>
      <c r="E103" s="83" t="s">
        <v>125</v>
      </c>
      <c r="F103" s="387"/>
      <c r="G103" s="387"/>
      <c r="H103" s="267"/>
      <c r="I103" s="203"/>
    </row>
    <row r="104" spans="1:9" s="25" customFormat="1" x14ac:dyDescent="0.2">
      <c r="A104" s="231"/>
      <c r="B104" s="232"/>
      <c r="C104" s="238"/>
      <c r="D104" s="77" t="s">
        <v>126</v>
      </c>
      <c r="E104" s="83" t="s">
        <v>127</v>
      </c>
      <c r="F104" s="387"/>
      <c r="G104" s="387"/>
      <c r="H104" s="267"/>
      <c r="I104" s="203"/>
    </row>
    <row r="105" spans="1:9" s="25" customFormat="1" ht="18.75" thickBot="1" x14ac:dyDescent="0.25">
      <c r="A105" s="231"/>
      <c r="B105" s="232"/>
      <c r="C105" s="242"/>
      <c r="D105" s="77" t="s">
        <v>128</v>
      </c>
      <c r="E105" s="83" t="s">
        <v>129</v>
      </c>
      <c r="F105" s="387"/>
      <c r="G105" s="387"/>
      <c r="H105" s="243"/>
      <c r="I105" s="203"/>
    </row>
    <row r="106" spans="1:9" s="58" customFormat="1" ht="17.25" customHeight="1" thickBot="1" x14ac:dyDescent="0.25">
      <c r="A106" s="244"/>
      <c r="B106" s="245"/>
      <c r="C106" s="273" t="s">
        <v>130</v>
      </c>
      <c r="D106" s="228"/>
      <c r="E106" s="223">
        <v>6154</v>
      </c>
      <c r="F106" s="394"/>
      <c r="G106" s="394"/>
      <c r="H106" s="224" t="s">
        <v>34</v>
      </c>
      <c r="I106" s="246"/>
    </row>
    <row r="107" spans="1:9" s="58" customFormat="1" ht="17.25" customHeight="1" x14ac:dyDescent="0.2">
      <c r="A107" s="244"/>
      <c r="B107" s="245"/>
      <c r="C107" s="247" t="s">
        <v>131</v>
      </c>
      <c r="D107" s="228"/>
      <c r="E107" s="223">
        <v>6155</v>
      </c>
      <c r="F107" s="394"/>
      <c r="G107" s="394"/>
      <c r="H107" s="224" t="s">
        <v>34</v>
      </c>
      <c r="I107" s="246"/>
    </row>
    <row r="108" spans="1:9" s="58" customFormat="1" ht="17.25" customHeight="1" x14ac:dyDescent="0.2">
      <c r="A108" s="244"/>
      <c r="B108" s="245"/>
      <c r="C108" s="247" t="s">
        <v>132</v>
      </c>
      <c r="D108" s="228"/>
      <c r="E108" s="223">
        <v>6158</v>
      </c>
      <c r="F108" s="394"/>
      <c r="G108" s="394"/>
      <c r="H108" s="224" t="s">
        <v>34</v>
      </c>
      <c r="I108" s="246"/>
    </row>
    <row r="109" spans="1:9" s="58" customFormat="1" ht="17.25" customHeight="1" x14ac:dyDescent="0.2">
      <c r="A109" s="244"/>
      <c r="B109" s="245"/>
      <c r="C109" s="274" t="s">
        <v>133</v>
      </c>
      <c r="D109" s="228"/>
      <c r="E109" s="223">
        <v>6159</v>
      </c>
      <c r="F109" s="394"/>
      <c r="G109" s="394"/>
      <c r="H109" s="224" t="s">
        <v>12</v>
      </c>
      <c r="I109" s="246"/>
    </row>
    <row r="110" spans="1:9" s="25" customFormat="1" ht="27" customHeight="1" thickBot="1" x14ac:dyDescent="0.25">
      <c r="A110" s="231"/>
      <c r="B110" s="232"/>
      <c r="C110" s="233" t="s">
        <v>134</v>
      </c>
      <c r="D110" s="234"/>
      <c r="E110" s="235">
        <v>6160</v>
      </c>
      <c r="F110" s="396">
        <f>SUM(F111+F112+F113+F114+F115+F117+F118+F119+F120+F121)</f>
        <v>0</v>
      </c>
      <c r="G110" s="396">
        <f>SUM(G111+G112+G113+G114+G115+G117+G118+G119+G120+G121)</f>
        <v>0</v>
      </c>
      <c r="H110" s="251" t="s">
        <v>34</v>
      </c>
      <c r="I110" s="203"/>
    </row>
    <row r="111" spans="1:9" s="25" customFormat="1" ht="27" customHeight="1" x14ac:dyDescent="0.2">
      <c r="A111" s="231"/>
      <c r="B111" s="232"/>
      <c r="C111" s="238"/>
      <c r="D111" s="77" t="s">
        <v>135</v>
      </c>
      <c r="E111" s="83" t="s">
        <v>136</v>
      </c>
      <c r="F111" s="387"/>
      <c r="G111" s="387"/>
      <c r="H111" s="267"/>
      <c r="I111" s="203"/>
    </row>
    <row r="112" spans="1:9" s="25" customFormat="1" ht="27" customHeight="1" x14ac:dyDescent="0.2">
      <c r="A112" s="231"/>
      <c r="B112" s="232"/>
      <c r="C112" s="238"/>
      <c r="D112" s="77" t="s">
        <v>137</v>
      </c>
      <c r="E112" s="83" t="s">
        <v>138</v>
      </c>
      <c r="F112" s="387"/>
      <c r="G112" s="387"/>
      <c r="H112" s="267"/>
      <c r="I112" s="203"/>
    </row>
    <row r="113" spans="1:9" s="25" customFormat="1" ht="27" customHeight="1" x14ac:dyDescent="0.2">
      <c r="A113" s="231"/>
      <c r="B113" s="232"/>
      <c r="C113" s="238"/>
      <c r="D113" s="77" t="s">
        <v>139</v>
      </c>
      <c r="E113" s="83" t="s">
        <v>140</v>
      </c>
      <c r="F113" s="387"/>
      <c r="G113" s="387"/>
      <c r="H113" s="267"/>
      <c r="I113" s="203"/>
    </row>
    <row r="114" spans="1:9" s="58" customFormat="1" ht="33" customHeight="1" x14ac:dyDescent="0.2">
      <c r="A114" s="244"/>
      <c r="B114" s="245"/>
      <c r="C114" s="275"/>
      <c r="D114" s="77" t="s">
        <v>141</v>
      </c>
      <c r="E114" s="83" t="s">
        <v>142</v>
      </c>
      <c r="F114" s="387"/>
      <c r="G114" s="387"/>
      <c r="H114" s="276"/>
      <c r="I114" s="246"/>
    </row>
    <row r="115" spans="1:9" s="58" customFormat="1" ht="18.75" customHeight="1" x14ac:dyDescent="0.2">
      <c r="A115" s="244"/>
      <c r="B115" s="245"/>
      <c r="C115" s="275"/>
      <c r="D115" s="77" t="s">
        <v>143</v>
      </c>
      <c r="E115" s="83" t="s">
        <v>144</v>
      </c>
      <c r="F115" s="387"/>
      <c r="G115" s="387"/>
      <c r="H115" s="276"/>
      <c r="I115" s="246"/>
    </row>
    <row r="116" spans="1:9" s="58" customFormat="1" ht="18.75" customHeight="1" x14ac:dyDescent="0.2">
      <c r="A116" s="244"/>
      <c r="B116" s="245"/>
      <c r="C116" s="275"/>
      <c r="D116" s="77" t="s">
        <v>145</v>
      </c>
      <c r="E116" s="83"/>
      <c r="F116" s="435"/>
      <c r="G116" s="435"/>
      <c r="H116" s="276"/>
      <c r="I116" s="419"/>
    </row>
    <row r="117" spans="1:9" s="58" customFormat="1" ht="18.75" customHeight="1" x14ac:dyDescent="0.2">
      <c r="A117" s="244"/>
      <c r="B117" s="245"/>
      <c r="C117" s="275"/>
      <c r="D117" s="77" t="s">
        <v>146</v>
      </c>
      <c r="E117" s="83" t="s">
        <v>147</v>
      </c>
      <c r="F117" s="387"/>
      <c r="G117" s="387"/>
      <c r="H117" s="276"/>
      <c r="I117" s="246"/>
    </row>
    <row r="118" spans="1:9" s="58" customFormat="1" ht="29.25" customHeight="1" x14ac:dyDescent="0.2">
      <c r="A118" s="244"/>
      <c r="B118" s="245"/>
      <c r="C118" s="275"/>
      <c r="D118" s="77" t="s">
        <v>148</v>
      </c>
      <c r="E118" s="83" t="s">
        <v>149</v>
      </c>
      <c r="F118" s="387"/>
      <c r="G118" s="387"/>
      <c r="H118" s="276"/>
      <c r="I118" s="246"/>
    </row>
    <row r="119" spans="1:9" s="58" customFormat="1" ht="18.75" customHeight="1" x14ac:dyDescent="0.2">
      <c r="A119" s="244"/>
      <c r="B119" s="245"/>
      <c r="C119" s="275"/>
      <c r="D119" s="77" t="s">
        <v>150</v>
      </c>
      <c r="E119" s="83" t="s">
        <v>151</v>
      </c>
      <c r="F119" s="387"/>
      <c r="G119" s="387"/>
      <c r="H119" s="276"/>
      <c r="I119" s="246"/>
    </row>
    <row r="120" spans="1:9" s="58" customFormat="1" ht="18.75" customHeight="1" x14ac:dyDescent="0.2">
      <c r="A120" s="244"/>
      <c r="B120" s="245"/>
      <c r="C120" s="275"/>
      <c r="D120" s="77" t="s">
        <v>152</v>
      </c>
      <c r="E120" s="83" t="s">
        <v>153</v>
      </c>
      <c r="F120" s="387"/>
      <c r="G120" s="387"/>
      <c r="H120" s="276"/>
      <c r="I120" s="246"/>
    </row>
    <row r="121" spans="1:9" s="25" customFormat="1" ht="34.5" customHeight="1" thickBot="1" x14ac:dyDescent="0.25">
      <c r="A121" s="231"/>
      <c r="B121" s="232"/>
      <c r="C121" s="242"/>
      <c r="D121" s="77" t="s">
        <v>154</v>
      </c>
      <c r="E121" s="83" t="s">
        <v>155</v>
      </c>
      <c r="F121" s="387"/>
      <c r="G121" s="387"/>
      <c r="H121" s="243"/>
      <c r="I121" s="203"/>
    </row>
    <row r="122" spans="1:9" s="23" customFormat="1" ht="18.75" customHeight="1" thickBot="1" x14ac:dyDescent="0.25">
      <c r="A122" s="190"/>
      <c r="B122" s="207"/>
      <c r="C122" s="277" t="s">
        <v>156</v>
      </c>
      <c r="D122" s="278"/>
      <c r="E122" s="223">
        <v>6161</v>
      </c>
      <c r="F122" s="394"/>
      <c r="G122" s="394"/>
      <c r="H122" s="224" t="s">
        <v>34</v>
      </c>
      <c r="I122" s="206"/>
    </row>
    <row r="123" spans="1:9" s="23" customFormat="1" ht="18.75" customHeight="1" x14ac:dyDescent="0.2">
      <c r="A123" s="190"/>
      <c r="B123" s="207"/>
      <c r="C123" s="277" t="s">
        <v>157</v>
      </c>
      <c r="D123" s="278"/>
      <c r="E123" s="223">
        <v>6162</v>
      </c>
      <c r="F123" s="394"/>
      <c r="G123" s="394"/>
      <c r="H123" s="224" t="s">
        <v>34</v>
      </c>
      <c r="I123" s="206"/>
    </row>
    <row r="124" spans="1:9" s="23" customFormat="1" ht="18.75" customHeight="1" x14ac:dyDescent="0.2">
      <c r="A124" s="190"/>
      <c r="B124" s="207"/>
      <c r="C124" s="69" t="s">
        <v>158</v>
      </c>
      <c r="D124" s="204"/>
      <c r="E124" s="71">
        <v>6163</v>
      </c>
      <c r="F124" s="391">
        <f>SUM(F125:F131)</f>
        <v>0</v>
      </c>
      <c r="G124" s="391">
        <f>SUM(G125:G131)</f>
        <v>0</v>
      </c>
      <c r="H124" s="224" t="s">
        <v>34</v>
      </c>
      <c r="I124" s="206"/>
    </row>
    <row r="125" spans="1:9" s="23" customFormat="1" ht="18.75" customHeight="1" x14ac:dyDescent="0.2">
      <c r="A125" s="190"/>
      <c r="B125" s="207"/>
      <c r="C125" s="72"/>
      <c r="D125" s="77" t="s">
        <v>159</v>
      </c>
      <c r="E125" s="91" t="s">
        <v>160</v>
      </c>
      <c r="F125" s="387"/>
      <c r="G125" s="387"/>
      <c r="H125" s="205"/>
      <c r="I125" s="206"/>
    </row>
    <row r="126" spans="1:9" s="23" customFormat="1" ht="18.75" customHeight="1" x14ac:dyDescent="0.2">
      <c r="A126" s="190"/>
      <c r="B126" s="207"/>
      <c r="C126" s="72"/>
      <c r="D126" s="77" t="s">
        <v>161</v>
      </c>
      <c r="E126" s="91" t="s">
        <v>162</v>
      </c>
      <c r="F126" s="387"/>
      <c r="G126" s="387"/>
      <c r="H126" s="205"/>
      <c r="I126" s="206"/>
    </row>
    <row r="127" spans="1:9" s="23" customFormat="1" ht="18.75" customHeight="1" x14ac:dyDescent="0.2">
      <c r="A127" s="190"/>
      <c r="B127" s="207"/>
      <c r="C127" s="72"/>
      <c r="D127" s="77" t="s">
        <v>163</v>
      </c>
      <c r="E127" s="91" t="s">
        <v>164</v>
      </c>
      <c r="F127" s="387"/>
      <c r="G127" s="387"/>
      <c r="H127" s="205"/>
      <c r="I127" s="206"/>
    </row>
    <row r="128" spans="1:9" s="23" customFormat="1" ht="18.75" customHeight="1" x14ac:dyDescent="0.2">
      <c r="A128" s="190"/>
      <c r="B128" s="207"/>
      <c r="C128" s="72"/>
      <c r="D128" s="77" t="s">
        <v>165</v>
      </c>
      <c r="E128" s="91" t="s">
        <v>166</v>
      </c>
      <c r="F128" s="387"/>
      <c r="G128" s="387"/>
      <c r="H128" s="205"/>
      <c r="I128" s="206"/>
    </row>
    <row r="129" spans="1:9" s="23" customFormat="1" ht="18.75" customHeight="1" x14ac:dyDescent="0.2">
      <c r="A129" s="190"/>
      <c r="B129" s="207"/>
      <c r="C129" s="72"/>
      <c r="D129" s="77" t="s">
        <v>167</v>
      </c>
      <c r="E129" s="91" t="s">
        <v>168</v>
      </c>
      <c r="F129" s="387"/>
      <c r="G129" s="387"/>
      <c r="H129" s="205"/>
      <c r="I129" s="206"/>
    </row>
    <row r="130" spans="1:9" s="23" customFormat="1" ht="18.75" customHeight="1" x14ac:dyDescent="0.2">
      <c r="A130" s="190"/>
      <c r="B130" s="207"/>
      <c r="C130" s="72"/>
      <c r="D130" s="77" t="s">
        <v>169</v>
      </c>
      <c r="E130" s="91" t="s">
        <v>170</v>
      </c>
      <c r="F130" s="387"/>
      <c r="G130" s="387"/>
      <c r="H130" s="205"/>
      <c r="I130" s="206"/>
    </row>
    <row r="131" spans="1:9" s="23" customFormat="1" ht="18.75" customHeight="1" x14ac:dyDescent="0.2">
      <c r="A131" s="190"/>
      <c r="B131" s="207"/>
      <c r="C131" s="74"/>
      <c r="D131" s="75" t="s">
        <v>171</v>
      </c>
      <c r="E131" s="93" t="s">
        <v>172</v>
      </c>
      <c r="F131" s="387"/>
      <c r="G131" s="387"/>
      <c r="H131" s="279"/>
      <c r="I131" s="206"/>
    </row>
    <row r="132" spans="1:9" s="23" customFormat="1" ht="18.75" customHeight="1" x14ac:dyDescent="0.2">
      <c r="A132" s="190"/>
      <c r="B132" s="207"/>
      <c r="C132" s="277" t="s">
        <v>173</v>
      </c>
      <c r="D132" s="278"/>
      <c r="E132" s="223">
        <v>6168</v>
      </c>
      <c r="F132" s="394"/>
      <c r="G132" s="394"/>
      <c r="H132" s="224" t="s">
        <v>34</v>
      </c>
      <c r="I132" s="206"/>
    </row>
    <row r="133" spans="1:9" s="23" customFormat="1" ht="18.75" customHeight="1" x14ac:dyDescent="0.2">
      <c r="A133" s="190"/>
      <c r="B133" s="207"/>
      <c r="C133" s="69" t="s">
        <v>174</v>
      </c>
      <c r="D133" s="204"/>
      <c r="E133" s="71">
        <v>6169</v>
      </c>
      <c r="F133" s="395"/>
      <c r="G133" s="395"/>
      <c r="H133" s="219" t="s">
        <v>34</v>
      </c>
      <c r="I133" s="206"/>
    </row>
    <row r="134" spans="1:9" s="58" customFormat="1" ht="16.5" customHeight="1" x14ac:dyDescent="0.2">
      <c r="A134" s="244"/>
      <c r="B134" s="280" t="s">
        <v>175</v>
      </c>
      <c r="C134" s="281"/>
      <c r="D134" s="115"/>
      <c r="E134" s="282">
        <v>617</v>
      </c>
      <c r="F134" s="400"/>
      <c r="G134" s="400"/>
      <c r="H134" s="283" t="s">
        <v>176</v>
      </c>
      <c r="I134" s="246"/>
    </row>
    <row r="135" spans="1:9" s="58" customFormat="1" ht="16.5" customHeight="1" x14ac:dyDescent="0.2">
      <c r="A135" s="244"/>
      <c r="B135" s="284" t="s">
        <v>177</v>
      </c>
      <c r="C135" s="285"/>
      <c r="D135" s="115"/>
      <c r="E135" s="282">
        <v>618</v>
      </c>
      <c r="F135" s="400"/>
      <c r="G135" s="400"/>
      <c r="H135" s="283" t="s">
        <v>176</v>
      </c>
      <c r="I135" s="246"/>
    </row>
    <row r="136" spans="1:9" s="25" customFormat="1" ht="27" customHeight="1" x14ac:dyDescent="0.2">
      <c r="A136" s="231"/>
      <c r="B136" s="286" t="s">
        <v>178</v>
      </c>
      <c r="C136" s="287"/>
      <c r="D136" s="288"/>
      <c r="E136" s="289">
        <v>619</v>
      </c>
      <c r="F136" s="401">
        <f>SUM(F137+F138+F139+F140+F141+F142+F144+F145+F146+F147)</f>
        <v>0</v>
      </c>
      <c r="G136" s="401">
        <f>SUM(G137+G138+G139+G140+G141+G142+G144+G145+G146+G147)</f>
        <v>0</v>
      </c>
      <c r="H136" s="290"/>
      <c r="I136" s="203"/>
    </row>
    <row r="137" spans="1:9" s="58" customFormat="1" ht="17.25" customHeight="1" thickBot="1" x14ac:dyDescent="0.25">
      <c r="A137" s="244"/>
      <c r="B137" s="244"/>
      <c r="C137" s="74" t="s">
        <v>179</v>
      </c>
      <c r="D137" s="75"/>
      <c r="E137" s="291">
        <v>6190</v>
      </c>
      <c r="F137" s="398"/>
      <c r="G137" s="398"/>
      <c r="H137" s="279" t="s">
        <v>180</v>
      </c>
      <c r="I137" s="246"/>
    </row>
    <row r="138" spans="1:9" s="58" customFormat="1" ht="17.25" customHeight="1" thickBot="1" x14ac:dyDescent="0.25">
      <c r="A138" s="244"/>
      <c r="B138" s="244"/>
      <c r="C138" s="74" t="s">
        <v>181</v>
      </c>
      <c r="D138" s="75"/>
      <c r="E138" s="291">
        <v>6191</v>
      </c>
      <c r="F138" s="398"/>
      <c r="G138" s="398"/>
      <c r="H138" s="279" t="s">
        <v>182</v>
      </c>
      <c r="I138" s="246"/>
    </row>
    <row r="139" spans="1:9" s="58" customFormat="1" ht="17.25" customHeight="1" thickBot="1" x14ac:dyDescent="0.25">
      <c r="A139" s="244"/>
      <c r="B139" s="244"/>
      <c r="C139" s="74" t="s">
        <v>183</v>
      </c>
      <c r="D139" s="75"/>
      <c r="E139" s="291">
        <v>6192</v>
      </c>
      <c r="F139" s="398"/>
      <c r="G139" s="398"/>
      <c r="H139" s="279" t="s">
        <v>180</v>
      </c>
      <c r="I139" s="246"/>
    </row>
    <row r="140" spans="1:9" s="58" customFormat="1" ht="17.25" customHeight="1" thickBot="1" x14ac:dyDescent="0.25">
      <c r="A140" s="244"/>
      <c r="B140" s="244"/>
      <c r="C140" s="74" t="s">
        <v>184</v>
      </c>
      <c r="D140" s="75"/>
      <c r="E140" s="291">
        <v>6193</v>
      </c>
      <c r="F140" s="398"/>
      <c r="G140" s="398"/>
      <c r="H140" s="279" t="s">
        <v>185</v>
      </c>
      <c r="I140" s="246"/>
    </row>
    <row r="141" spans="1:9" s="58" customFormat="1" ht="17.25" customHeight="1" thickBot="1" x14ac:dyDescent="0.25">
      <c r="A141" s="244"/>
      <c r="B141" s="244"/>
      <c r="C141" s="74" t="s">
        <v>186</v>
      </c>
      <c r="D141" s="75"/>
      <c r="E141" s="291">
        <v>6194</v>
      </c>
      <c r="F141" s="398"/>
      <c r="G141" s="398"/>
      <c r="H141" s="279" t="s">
        <v>182</v>
      </c>
      <c r="I141" s="246"/>
    </row>
    <row r="142" spans="1:9" s="58" customFormat="1" ht="17.25" customHeight="1" thickBot="1" x14ac:dyDescent="0.25">
      <c r="A142" s="244"/>
      <c r="B142" s="244"/>
      <c r="C142" s="74" t="s">
        <v>187</v>
      </c>
      <c r="D142" s="75"/>
      <c r="E142" s="291">
        <v>6195</v>
      </c>
      <c r="F142" s="398"/>
      <c r="G142" s="398"/>
      <c r="H142" s="279" t="s">
        <v>180</v>
      </c>
      <c r="I142" s="246"/>
    </row>
    <row r="143" spans="1:9" s="58" customFormat="1" ht="17.25" customHeight="1" thickBot="1" x14ac:dyDescent="0.25">
      <c r="A143" s="244"/>
      <c r="B143" s="244"/>
      <c r="C143" s="69" t="s">
        <v>188</v>
      </c>
      <c r="D143" s="292"/>
      <c r="E143" s="291"/>
      <c r="F143" s="436"/>
      <c r="G143" s="436"/>
      <c r="H143" s="279"/>
      <c r="I143" s="246"/>
    </row>
    <row r="144" spans="1:9" s="58" customFormat="1" ht="17.25" customHeight="1" thickBot="1" x14ac:dyDescent="0.25">
      <c r="A144" s="244"/>
      <c r="B144" s="244"/>
      <c r="C144" s="74" t="s">
        <v>189</v>
      </c>
      <c r="D144" s="75"/>
      <c r="E144" s="291">
        <v>6196</v>
      </c>
      <c r="F144" s="398"/>
      <c r="G144" s="398"/>
      <c r="H144" s="279" t="s">
        <v>185</v>
      </c>
      <c r="I144" s="246"/>
    </row>
    <row r="145" spans="1:9" s="58" customFormat="1" ht="17.25" customHeight="1" thickBot="1" x14ac:dyDescent="0.25">
      <c r="A145" s="244"/>
      <c r="B145" s="244"/>
      <c r="C145" s="74" t="s">
        <v>190</v>
      </c>
      <c r="D145" s="75"/>
      <c r="E145" s="291">
        <v>6197</v>
      </c>
      <c r="F145" s="398"/>
      <c r="G145" s="398"/>
      <c r="H145" s="279" t="s">
        <v>185</v>
      </c>
      <c r="I145" s="246"/>
    </row>
    <row r="146" spans="1:9" s="25" customFormat="1" ht="27" customHeight="1" thickBot="1" x14ac:dyDescent="0.25">
      <c r="A146" s="231"/>
      <c r="B146" s="293"/>
      <c r="C146" s="74" t="s">
        <v>191</v>
      </c>
      <c r="D146" s="75"/>
      <c r="E146" s="291">
        <v>6198</v>
      </c>
      <c r="F146" s="398"/>
      <c r="G146" s="398"/>
      <c r="H146" s="279" t="s">
        <v>192</v>
      </c>
      <c r="I146" s="203"/>
    </row>
    <row r="147" spans="1:9" s="25" customFormat="1" ht="27" customHeight="1" x14ac:dyDescent="0.2">
      <c r="A147" s="231"/>
      <c r="B147" s="294"/>
      <c r="C147" s="269" t="s">
        <v>193</v>
      </c>
      <c r="D147" s="270"/>
      <c r="E147" s="71">
        <v>6199</v>
      </c>
      <c r="F147" s="402">
        <f>SUM(F148:F152)</f>
        <v>0</v>
      </c>
      <c r="G147" s="402">
        <f>SUM(G148:G152)</f>
        <v>0</v>
      </c>
      <c r="H147" s="236"/>
      <c r="I147" s="203"/>
    </row>
    <row r="148" spans="1:9" s="300" customFormat="1" ht="27" customHeight="1" x14ac:dyDescent="0.2">
      <c r="A148" s="295"/>
      <c r="B148" s="296"/>
      <c r="C148" s="297" t="s">
        <v>500</v>
      </c>
      <c r="D148" s="298"/>
      <c r="E148" s="91" t="s">
        <v>194</v>
      </c>
      <c r="F148" s="387"/>
      <c r="G148" s="387"/>
      <c r="H148" s="205" t="s">
        <v>195</v>
      </c>
      <c r="I148" s="299"/>
    </row>
    <row r="149" spans="1:9" s="302" customFormat="1" ht="17.25" customHeight="1" x14ac:dyDescent="0.2">
      <c r="A149" s="244"/>
      <c r="B149" s="244"/>
      <c r="C149" s="297" t="s">
        <v>196</v>
      </c>
      <c r="D149" s="298"/>
      <c r="E149" s="91" t="s">
        <v>197</v>
      </c>
      <c r="F149" s="387"/>
      <c r="G149" s="387"/>
      <c r="H149" s="205" t="s">
        <v>185</v>
      </c>
      <c r="I149" s="301"/>
    </row>
    <row r="150" spans="1:9" s="302" customFormat="1" ht="18" customHeight="1" x14ac:dyDescent="0.2">
      <c r="A150" s="244"/>
      <c r="B150" s="244"/>
      <c r="C150" s="297" t="s">
        <v>198</v>
      </c>
      <c r="D150" s="298"/>
      <c r="E150" s="91" t="s">
        <v>199</v>
      </c>
      <c r="F150" s="387"/>
      <c r="G150" s="387"/>
      <c r="H150" s="205" t="s">
        <v>185</v>
      </c>
      <c r="I150" s="301"/>
    </row>
    <row r="151" spans="1:9" s="302" customFormat="1" ht="18.75" customHeight="1" x14ac:dyDescent="0.2">
      <c r="A151" s="244"/>
      <c r="B151" s="244"/>
      <c r="C151" s="297" t="s">
        <v>200</v>
      </c>
      <c r="D151" s="298"/>
      <c r="E151" s="91" t="s">
        <v>201</v>
      </c>
      <c r="F151" s="387"/>
      <c r="G151" s="387"/>
      <c r="H151" s="205" t="s">
        <v>185</v>
      </c>
      <c r="I151" s="301"/>
    </row>
    <row r="152" spans="1:9" s="302" customFormat="1" ht="17.25" customHeight="1" thickBot="1" x14ac:dyDescent="0.25">
      <c r="A152" s="303"/>
      <c r="B152" s="303"/>
      <c r="C152" s="304" t="s">
        <v>202</v>
      </c>
      <c r="D152" s="305"/>
      <c r="E152" s="306" t="s">
        <v>203</v>
      </c>
      <c r="F152" s="387"/>
      <c r="G152" s="387"/>
      <c r="H152" s="307" t="s">
        <v>180</v>
      </c>
      <c r="I152" s="301"/>
    </row>
    <row r="153" spans="1:9" s="25" customFormat="1" ht="27" customHeight="1" thickTop="1" thickBot="1" x14ac:dyDescent="0.25">
      <c r="A153" s="108" t="s">
        <v>204</v>
      </c>
      <c r="B153" s="199"/>
      <c r="C153" s="199"/>
      <c r="D153" s="200"/>
      <c r="E153" s="201">
        <v>62</v>
      </c>
      <c r="F153" s="390">
        <f>SUM(F154)</f>
        <v>0</v>
      </c>
      <c r="G153" s="390">
        <f>SUM(G154)</f>
        <v>0</v>
      </c>
      <c r="H153" s="267"/>
      <c r="I153" s="203"/>
    </row>
    <row r="154" spans="1:9" s="25" customFormat="1" ht="27" customHeight="1" x14ac:dyDescent="0.2">
      <c r="A154" s="231"/>
      <c r="B154" s="308" t="s">
        <v>205</v>
      </c>
      <c r="C154" s="309"/>
      <c r="D154" s="310"/>
      <c r="E154" s="282">
        <v>620</v>
      </c>
      <c r="F154" s="403">
        <f>SUM(F155+F156+F165+F197+F208)</f>
        <v>0</v>
      </c>
      <c r="G154" s="403">
        <f>SUM(G155+G156+G165+G197+G208)</f>
        <v>0</v>
      </c>
      <c r="H154" s="290"/>
      <c r="I154" s="203"/>
    </row>
    <row r="155" spans="1:9" s="25" customFormat="1" ht="27" customHeight="1" x14ac:dyDescent="0.2">
      <c r="A155" s="231"/>
      <c r="B155" s="311"/>
      <c r="C155" s="312" t="s">
        <v>206</v>
      </c>
      <c r="D155" s="313"/>
      <c r="E155" s="314">
        <v>6200</v>
      </c>
      <c r="F155" s="404"/>
      <c r="G155" s="404"/>
      <c r="H155" s="315" t="s">
        <v>180</v>
      </c>
      <c r="I155" s="203"/>
    </row>
    <row r="156" spans="1:9" s="25" customFormat="1" ht="27" customHeight="1" x14ac:dyDescent="0.2">
      <c r="A156" s="231"/>
      <c r="B156" s="316"/>
      <c r="C156" s="433" t="s">
        <v>207</v>
      </c>
      <c r="D156" s="434"/>
      <c r="E156" s="432">
        <v>6201</v>
      </c>
      <c r="F156" s="431">
        <f>SUM(F157+F158+F161+F162+F163+F164)</f>
        <v>0</v>
      </c>
      <c r="G156" s="431">
        <f>SUM(G157+G158+G161+G162+G163+G164)</f>
        <v>0</v>
      </c>
      <c r="H156" s="219"/>
      <c r="I156" s="203"/>
    </row>
    <row r="157" spans="1:9" s="300" customFormat="1" ht="27" customHeight="1" x14ac:dyDescent="0.2">
      <c r="A157" s="295"/>
      <c r="B157" s="317"/>
      <c r="C157" s="318"/>
      <c r="D157" s="319" t="s">
        <v>208</v>
      </c>
      <c r="E157" s="320" t="s">
        <v>209</v>
      </c>
      <c r="F157" s="387"/>
      <c r="G157" s="387"/>
      <c r="H157" s="267" t="s">
        <v>180</v>
      </c>
      <c r="I157" s="299"/>
    </row>
    <row r="158" spans="1:9" s="300" customFormat="1" ht="27" customHeight="1" x14ac:dyDescent="0.2">
      <c r="A158" s="295"/>
      <c r="B158" s="317"/>
      <c r="C158" s="318"/>
      <c r="D158" s="321" t="s">
        <v>210</v>
      </c>
      <c r="E158" s="322" t="s">
        <v>211</v>
      </c>
      <c r="F158" s="402">
        <f>SUM(F159+F160)</f>
        <v>0</v>
      </c>
      <c r="G158" s="402">
        <f>SUM(G159+G160)</f>
        <v>0</v>
      </c>
      <c r="H158" s="267" t="s">
        <v>182</v>
      </c>
      <c r="I158" s="299"/>
    </row>
    <row r="159" spans="1:9" s="300" customFormat="1" ht="27" customHeight="1" x14ac:dyDescent="0.2">
      <c r="A159" s="295"/>
      <c r="B159" s="317"/>
      <c r="C159" s="318"/>
      <c r="D159" s="323" t="s">
        <v>212</v>
      </c>
      <c r="E159" s="83" t="s">
        <v>213</v>
      </c>
      <c r="F159" s="387"/>
      <c r="G159" s="387"/>
      <c r="H159" s="267"/>
      <c r="I159" s="299"/>
    </row>
    <row r="160" spans="1:9" s="300" customFormat="1" ht="27" customHeight="1" x14ac:dyDescent="0.2">
      <c r="A160" s="295"/>
      <c r="B160" s="317"/>
      <c r="C160" s="318"/>
      <c r="D160" s="323" t="s">
        <v>214</v>
      </c>
      <c r="E160" s="83" t="s">
        <v>215</v>
      </c>
      <c r="F160" s="387"/>
      <c r="G160" s="387"/>
      <c r="H160" s="267"/>
      <c r="I160" s="299"/>
    </row>
    <row r="161" spans="1:9" s="300" customFormat="1" ht="27" customHeight="1" x14ac:dyDescent="0.2">
      <c r="A161" s="295"/>
      <c r="B161" s="317"/>
      <c r="C161" s="318"/>
      <c r="D161" s="319" t="s">
        <v>216</v>
      </c>
      <c r="E161" s="320" t="s">
        <v>217</v>
      </c>
      <c r="F161" s="405"/>
      <c r="G161" s="406"/>
      <c r="H161" s="267" t="s">
        <v>180</v>
      </c>
      <c r="I161" s="299"/>
    </row>
    <row r="162" spans="1:9" s="300" customFormat="1" ht="27" customHeight="1" x14ac:dyDescent="0.2">
      <c r="A162" s="295"/>
      <c r="B162" s="317"/>
      <c r="C162" s="318"/>
      <c r="D162" s="319" t="s">
        <v>218</v>
      </c>
      <c r="E162" s="320" t="s">
        <v>219</v>
      </c>
      <c r="F162" s="407"/>
      <c r="G162" s="408"/>
      <c r="H162" s="267" t="s">
        <v>195</v>
      </c>
      <c r="I162" s="299"/>
    </row>
    <row r="163" spans="1:9" s="300" customFormat="1" ht="27" customHeight="1" x14ac:dyDescent="0.2">
      <c r="A163" s="295"/>
      <c r="B163" s="317"/>
      <c r="C163" s="318"/>
      <c r="D163" s="319" t="s">
        <v>220</v>
      </c>
      <c r="E163" s="320" t="s">
        <v>221</v>
      </c>
      <c r="F163" s="407"/>
      <c r="G163" s="408"/>
      <c r="H163" s="267" t="s">
        <v>192</v>
      </c>
      <c r="I163" s="299"/>
    </row>
    <row r="164" spans="1:9" s="300" customFormat="1" ht="27" customHeight="1" x14ac:dyDescent="0.2">
      <c r="A164" s="295"/>
      <c r="B164" s="324"/>
      <c r="C164" s="325"/>
      <c r="D164" s="326" t="s">
        <v>222</v>
      </c>
      <c r="E164" s="327" t="s">
        <v>223</v>
      </c>
      <c r="F164" s="409"/>
      <c r="G164" s="410"/>
      <c r="H164" s="243" t="s">
        <v>180</v>
      </c>
      <c r="I164" s="299"/>
    </row>
    <row r="165" spans="1:9" s="25" customFormat="1" ht="27" customHeight="1" x14ac:dyDescent="0.2">
      <c r="A165" s="231"/>
      <c r="B165" s="316"/>
      <c r="C165" s="433" t="s">
        <v>224</v>
      </c>
      <c r="D165" s="270"/>
      <c r="E165" s="432">
        <v>6202</v>
      </c>
      <c r="F165" s="431">
        <f>SUM(F166+F167+F168+F169+F171+F170+F195+F196)</f>
        <v>0</v>
      </c>
      <c r="G165" s="431">
        <f>SUM(G166+G167+G168+G169+G171+G170+G195+G196)</f>
        <v>0</v>
      </c>
      <c r="H165" s="236"/>
      <c r="I165" s="203"/>
    </row>
    <row r="166" spans="1:9" s="25" customFormat="1" ht="48" customHeight="1" x14ac:dyDescent="0.2">
      <c r="A166" s="231"/>
      <c r="B166" s="328"/>
      <c r="C166" s="238"/>
      <c r="D166" s="319" t="s">
        <v>225</v>
      </c>
      <c r="E166" s="330">
        <v>62020</v>
      </c>
      <c r="F166" s="411"/>
      <c r="G166" s="407"/>
      <c r="H166" s="329" t="s">
        <v>180</v>
      </c>
      <c r="I166" s="203"/>
    </row>
    <row r="167" spans="1:9" s="25" customFormat="1" ht="27" customHeight="1" x14ac:dyDescent="0.2">
      <c r="A167" s="231"/>
      <c r="B167" s="328"/>
      <c r="C167" s="238"/>
      <c r="D167" s="319" t="s">
        <v>226</v>
      </c>
      <c r="E167" s="330">
        <v>62021</v>
      </c>
      <c r="F167" s="411"/>
      <c r="G167" s="407"/>
      <c r="H167" s="331" t="s">
        <v>185</v>
      </c>
      <c r="I167" s="203"/>
    </row>
    <row r="168" spans="1:9" s="25" customFormat="1" ht="27" customHeight="1" x14ac:dyDescent="0.2">
      <c r="A168" s="231"/>
      <c r="B168" s="328"/>
      <c r="C168" s="238"/>
      <c r="D168" s="319" t="s">
        <v>227</v>
      </c>
      <c r="E168" s="330">
        <v>62022</v>
      </c>
      <c r="F168" s="411"/>
      <c r="G168" s="407"/>
      <c r="H168" s="331" t="s">
        <v>195</v>
      </c>
      <c r="I168" s="203"/>
    </row>
    <row r="169" spans="1:9" s="25" customFormat="1" ht="30" x14ac:dyDescent="0.2">
      <c r="A169" s="231"/>
      <c r="B169" s="328"/>
      <c r="C169" s="238"/>
      <c r="D169" s="319" t="s">
        <v>228</v>
      </c>
      <c r="E169" s="330">
        <v>62023</v>
      </c>
      <c r="F169" s="411"/>
      <c r="G169" s="407"/>
      <c r="H169" s="331" t="s">
        <v>185</v>
      </c>
      <c r="I169" s="203"/>
    </row>
    <row r="170" spans="1:9" s="25" customFormat="1" ht="27" customHeight="1" x14ac:dyDescent="0.2">
      <c r="A170" s="231"/>
      <c r="B170" s="328"/>
      <c r="C170" s="238"/>
      <c r="D170" s="336" t="s">
        <v>252</v>
      </c>
      <c r="E170" s="333">
        <v>62024</v>
      </c>
      <c r="F170" s="430"/>
      <c r="G170" s="430"/>
      <c r="H170" s="267" t="s">
        <v>185</v>
      </c>
      <c r="I170" s="419"/>
    </row>
    <row r="171" spans="1:9" s="25" customFormat="1" ht="27" customHeight="1" x14ac:dyDescent="0.2">
      <c r="A171" s="231"/>
      <c r="B171" s="328"/>
      <c r="C171" s="238"/>
      <c r="D171" s="332" t="s">
        <v>229</v>
      </c>
      <c r="E171" s="333">
        <v>62025</v>
      </c>
      <c r="F171" s="412">
        <f>SUM(F172:F194)</f>
        <v>0</v>
      </c>
      <c r="G171" s="412">
        <f>SUM(G172:G194)</f>
        <v>0</v>
      </c>
      <c r="H171" s="267" t="s">
        <v>182</v>
      </c>
      <c r="I171" s="203"/>
    </row>
    <row r="172" spans="1:9" s="25" customFormat="1" ht="27" customHeight="1" x14ac:dyDescent="0.2">
      <c r="A172" s="231"/>
      <c r="B172" s="328"/>
      <c r="C172" s="238"/>
      <c r="D172" s="334" t="s">
        <v>230</v>
      </c>
      <c r="E172" s="91" t="s">
        <v>518</v>
      </c>
      <c r="F172" s="387"/>
      <c r="G172" s="387"/>
      <c r="H172" s="267"/>
      <c r="I172" s="203"/>
    </row>
    <row r="173" spans="1:9" s="25" customFormat="1" ht="27" customHeight="1" x14ac:dyDescent="0.2">
      <c r="A173" s="231"/>
      <c r="B173" s="328"/>
      <c r="C173" s="238"/>
      <c r="D173" s="334" t="s">
        <v>231</v>
      </c>
      <c r="E173" s="91" t="s">
        <v>519</v>
      </c>
      <c r="F173" s="387"/>
      <c r="G173" s="387"/>
      <c r="H173" s="267"/>
      <c r="I173" s="203"/>
    </row>
    <row r="174" spans="1:9" s="25" customFormat="1" ht="27" customHeight="1" x14ac:dyDescent="0.2">
      <c r="A174" s="231"/>
      <c r="B174" s="328"/>
      <c r="C174" s="238"/>
      <c r="D174" s="334" t="s">
        <v>232</v>
      </c>
      <c r="E174" s="91" t="s">
        <v>520</v>
      </c>
      <c r="F174" s="387"/>
      <c r="G174" s="387"/>
      <c r="H174" s="267"/>
      <c r="I174" s="203"/>
    </row>
    <row r="175" spans="1:9" s="25" customFormat="1" ht="27" customHeight="1" x14ac:dyDescent="0.2">
      <c r="A175" s="231"/>
      <c r="B175" s="328"/>
      <c r="C175" s="238"/>
      <c r="D175" s="334" t="s">
        <v>233</v>
      </c>
      <c r="E175" s="91" t="s">
        <v>521</v>
      </c>
      <c r="F175" s="387"/>
      <c r="G175" s="387"/>
      <c r="H175" s="267"/>
      <c r="I175" s="272"/>
    </row>
    <row r="176" spans="1:9" s="58" customFormat="1" ht="16.5" customHeight="1" x14ac:dyDescent="0.2">
      <c r="A176" s="244"/>
      <c r="B176" s="335"/>
      <c r="C176" s="275"/>
      <c r="D176" s="334" t="s">
        <v>234</v>
      </c>
      <c r="E176" s="91" t="s">
        <v>522</v>
      </c>
      <c r="F176" s="387"/>
      <c r="G176" s="387"/>
      <c r="H176" s="276"/>
      <c r="I176" s="246"/>
    </row>
    <row r="177" spans="1:9" s="58" customFormat="1" ht="16.5" customHeight="1" x14ac:dyDescent="0.2">
      <c r="A177" s="244"/>
      <c r="B177" s="335"/>
      <c r="C177" s="275"/>
      <c r="D177" s="334" t="s">
        <v>235</v>
      </c>
      <c r="E177" s="91" t="s">
        <v>523</v>
      </c>
      <c r="F177" s="387"/>
      <c r="G177" s="387"/>
      <c r="H177" s="276"/>
      <c r="I177" s="246"/>
    </row>
    <row r="178" spans="1:9" s="58" customFormat="1" ht="16.5" customHeight="1" x14ac:dyDescent="0.2">
      <c r="A178" s="244"/>
      <c r="B178" s="335"/>
      <c r="C178" s="275"/>
      <c r="D178" s="334" t="s">
        <v>236</v>
      </c>
      <c r="E178" s="91" t="s">
        <v>524</v>
      </c>
      <c r="F178" s="387"/>
      <c r="G178" s="387"/>
      <c r="H178" s="276"/>
      <c r="I178" s="246"/>
    </row>
    <row r="179" spans="1:9" s="58" customFormat="1" ht="16.5" customHeight="1" x14ac:dyDescent="0.2">
      <c r="A179" s="244"/>
      <c r="B179" s="335"/>
      <c r="C179" s="275"/>
      <c r="D179" s="334" t="s">
        <v>237</v>
      </c>
      <c r="E179" s="91" t="s">
        <v>525</v>
      </c>
      <c r="F179" s="387"/>
      <c r="G179" s="387"/>
      <c r="H179" s="276"/>
      <c r="I179" s="246"/>
    </row>
    <row r="180" spans="1:9" s="58" customFormat="1" ht="16.5" customHeight="1" x14ac:dyDescent="0.2">
      <c r="A180" s="244"/>
      <c r="B180" s="335"/>
      <c r="C180" s="275"/>
      <c r="D180" s="334" t="s">
        <v>238</v>
      </c>
      <c r="E180" s="91" t="s">
        <v>526</v>
      </c>
      <c r="F180" s="387"/>
      <c r="G180" s="387"/>
      <c r="H180" s="276"/>
      <c r="I180" s="246"/>
    </row>
    <row r="181" spans="1:9" s="58" customFormat="1" ht="16.5" customHeight="1" x14ac:dyDescent="0.2">
      <c r="A181" s="244"/>
      <c r="B181" s="335"/>
      <c r="C181" s="275"/>
      <c r="D181" s="334" t="s">
        <v>239</v>
      </c>
      <c r="E181" s="91" t="s">
        <v>527</v>
      </c>
      <c r="F181" s="387"/>
      <c r="G181" s="387"/>
      <c r="H181" s="276"/>
      <c r="I181" s="246"/>
    </row>
    <row r="182" spans="1:9" s="58" customFormat="1" ht="16.5" customHeight="1" x14ac:dyDescent="0.2">
      <c r="A182" s="244"/>
      <c r="B182" s="335"/>
      <c r="C182" s="275"/>
      <c r="D182" s="334" t="s">
        <v>240</v>
      </c>
      <c r="E182" s="91" t="s">
        <v>528</v>
      </c>
      <c r="F182" s="387"/>
      <c r="G182" s="387"/>
      <c r="H182" s="276"/>
      <c r="I182" s="246"/>
    </row>
    <row r="183" spans="1:9" s="25" customFormat="1" ht="27" customHeight="1" x14ac:dyDescent="0.2">
      <c r="A183" s="231"/>
      <c r="B183" s="328"/>
      <c r="C183" s="238"/>
      <c r="D183" s="334" t="s">
        <v>241</v>
      </c>
      <c r="E183" s="91" t="s">
        <v>529</v>
      </c>
      <c r="F183" s="387"/>
      <c r="G183" s="387"/>
      <c r="H183" s="267"/>
      <c r="I183" s="203"/>
    </row>
    <row r="184" spans="1:9" s="58" customFormat="1" ht="20.25" customHeight="1" x14ac:dyDescent="0.2">
      <c r="A184" s="244"/>
      <c r="B184" s="335"/>
      <c r="C184" s="275"/>
      <c r="D184" s="334" t="s">
        <v>242</v>
      </c>
      <c r="E184" s="91" t="s">
        <v>530</v>
      </c>
      <c r="F184" s="387"/>
      <c r="G184" s="387"/>
      <c r="H184" s="276"/>
      <c r="I184" s="246"/>
    </row>
    <row r="185" spans="1:9" s="58" customFormat="1" ht="20.25" customHeight="1" x14ac:dyDescent="0.2">
      <c r="A185" s="244"/>
      <c r="B185" s="335"/>
      <c r="C185" s="275"/>
      <c r="D185" s="334" t="s">
        <v>243</v>
      </c>
      <c r="E185" s="91" t="s">
        <v>531</v>
      </c>
      <c r="F185" s="387"/>
      <c r="G185" s="387"/>
      <c r="H185" s="276"/>
      <c r="I185" s="246"/>
    </row>
    <row r="186" spans="1:9" s="58" customFormat="1" ht="20.25" customHeight="1" x14ac:dyDescent="0.2">
      <c r="A186" s="244"/>
      <c r="B186" s="335"/>
      <c r="C186" s="275"/>
      <c r="D186" s="334" t="s">
        <v>244</v>
      </c>
      <c r="E186" s="91" t="s">
        <v>532</v>
      </c>
      <c r="F186" s="387"/>
      <c r="G186" s="387"/>
      <c r="H186" s="276"/>
      <c r="I186" s="246"/>
    </row>
    <row r="187" spans="1:9" s="58" customFormat="1" ht="20.25" customHeight="1" x14ac:dyDescent="0.2">
      <c r="A187" s="244"/>
      <c r="B187" s="335"/>
      <c r="C187" s="275"/>
      <c r="D187" s="334" t="s">
        <v>245</v>
      </c>
      <c r="E187" s="91" t="s">
        <v>533</v>
      </c>
      <c r="F187" s="387"/>
      <c r="G187" s="387"/>
      <c r="H187" s="276"/>
      <c r="I187" s="246"/>
    </row>
    <row r="188" spans="1:9" s="58" customFormat="1" ht="20.25" customHeight="1" x14ac:dyDescent="0.2">
      <c r="A188" s="244"/>
      <c r="B188" s="335"/>
      <c r="C188" s="275"/>
      <c r="D188" s="334" t="s">
        <v>246</v>
      </c>
      <c r="E188" s="91" t="s">
        <v>534</v>
      </c>
      <c r="F188" s="387"/>
      <c r="G188" s="387"/>
      <c r="H188" s="276"/>
      <c r="I188" s="246"/>
    </row>
    <row r="189" spans="1:9" s="25" customFormat="1" ht="27" customHeight="1" x14ac:dyDescent="0.2">
      <c r="A189" s="231"/>
      <c r="B189" s="328"/>
      <c r="C189" s="238"/>
      <c r="D189" s="334" t="s">
        <v>247</v>
      </c>
      <c r="E189" s="91" t="s">
        <v>535</v>
      </c>
      <c r="F189" s="387"/>
      <c r="G189" s="387"/>
      <c r="H189" s="267"/>
      <c r="I189" s="203"/>
    </row>
    <row r="190" spans="1:9" s="58" customFormat="1" ht="21" customHeight="1" x14ac:dyDescent="0.2">
      <c r="A190" s="244"/>
      <c r="B190" s="335"/>
      <c r="C190" s="275"/>
      <c r="D190" s="334" t="s">
        <v>248</v>
      </c>
      <c r="E190" s="91" t="s">
        <v>536</v>
      </c>
      <c r="F190" s="387"/>
      <c r="G190" s="387"/>
      <c r="H190" s="276"/>
      <c r="I190" s="246"/>
    </row>
    <row r="191" spans="1:9" s="58" customFormat="1" ht="21" customHeight="1" x14ac:dyDescent="0.2">
      <c r="A191" s="244"/>
      <c r="B191" s="335"/>
      <c r="C191" s="275"/>
      <c r="D191" s="334" t="s">
        <v>249</v>
      </c>
      <c r="E191" s="91" t="s">
        <v>537</v>
      </c>
      <c r="F191" s="387"/>
      <c r="G191" s="387"/>
      <c r="H191" s="276"/>
      <c r="I191" s="246"/>
    </row>
    <row r="192" spans="1:9" s="25" customFormat="1" ht="27" customHeight="1" x14ac:dyDescent="0.2">
      <c r="A192" s="231"/>
      <c r="B192" s="328"/>
      <c r="C192" s="238"/>
      <c r="D192" s="334" t="s">
        <v>250</v>
      </c>
      <c r="E192" s="91" t="s">
        <v>538</v>
      </c>
      <c r="F192" s="387"/>
      <c r="G192" s="387"/>
      <c r="H192" s="267"/>
      <c r="I192" s="203"/>
    </row>
    <row r="193" spans="1:9" s="25" customFormat="1" ht="27" customHeight="1" x14ac:dyDescent="0.2">
      <c r="A193" s="231"/>
      <c r="B193" s="328"/>
      <c r="C193" s="238"/>
      <c r="D193" s="334" t="s">
        <v>251</v>
      </c>
      <c r="E193" s="91" t="s">
        <v>539</v>
      </c>
      <c r="F193" s="387"/>
      <c r="G193" s="387"/>
      <c r="H193" s="267"/>
      <c r="I193" s="203"/>
    </row>
    <row r="194" spans="1:9" s="25" customFormat="1" ht="27" customHeight="1" x14ac:dyDescent="0.2">
      <c r="A194" s="231"/>
      <c r="B194" s="328"/>
      <c r="C194" s="238"/>
      <c r="D194" s="334" t="s">
        <v>222</v>
      </c>
      <c r="E194" s="91" t="s">
        <v>540</v>
      </c>
      <c r="F194" s="387"/>
      <c r="G194" s="387"/>
      <c r="H194" s="267"/>
      <c r="I194" s="203"/>
    </row>
    <row r="195" spans="1:9" s="25" customFormat="1" ht="27" customHeight="1" x14ac:dyDescent="0.2">
      <c r="A195" s="231"/>
      <c r="B195" s="328"/>
      <c r="C195" s="238"/>
      <c r="D195" s="337" t="s">
        <v>253</v>
      </c>
      <c r="E195" s="330">
        <v>62026</v>
      </c>
      <c r="F195" s="387"/>
      <c r="G195" s="387"/>
      <c r="H195" s="267" t="s">
        <v>192</v>
      </c>
      <c r="I195" s="203"/>
    </row>
    <row r="196" spans="1:9" s="25" customFormat="1" ht="27" customHeight="1" thickBot="1" x14ac:dyDescent="0.25">
      <c r="A196" s="231"/>
      <c r="B196" s="311"/>
      <c r="C196" s="242"/>
      <c r="D196" s="338" t="s">
        <v>254</v>
      </c>
      <c r="E196" s="330">
        <v>62027</v>
      </c>
      <c r="F196" s="398"/>
      <c r="G196" s="398"/>
      <c r="H196" s="243" t="s">
        <v>255</v>
      </c>
      <c r="I196" s="203"/>
    </row>
    <row r="197" spans="1:9" s="58" customFormat="1" ht="18.75" customHeight="1" x14ac:dyDescent="0.2">
      <c r="A197" s="244"/>
      <c r="B197" s="339"/>
      <c r="C197" s="69" t="s">
        <v>256</v>
      </c>
      <c r="D197" s="204"/>
      <c r="E197" s="71">
        <v>6203</v>
      </c>
      <c r="F197" s="391">
        <f>SUM(F198:F207)</f>
        <v>0</v>
      </c>
      <c r="G197" s="391">
        <f>SUM(G198:G207)</f>
        <v>0</v>
      </c>
      <c r="H197" s="340"/>
      <c r="I197" s="246"/>
    </row>
    <row r="198" spans="1:9" s="58" customFormat="1" ht="18.75" customHeight="1" x14ac:dyDescent="0.2">
      <c r="A198" s="244"/>
      <c r="B198" s="335"/>
      <c r="C198" s="72"/>
      <c r="D198" s="341" t="s">
        <v>257</v>
      </c>
      <c r="E198" s="342" t="s">
        <v>258</v>
      </c>
      <c r="F198" s="387"/>
      <c r="G198" s="387"/>
      <c r="H198" s="267" t="s">
        <v>255</v>
      </c>
      <c r="I198" s="246"/>
    </row>
    <row r="199" spans="1:9" s="58" customFormat="1" ht="18.75" customHeight="1" x14ac:dyDescent="0.2">
      <c r="A199" s="244"/>
      <c r="B199" s="335"/>
      <c r="C199" s="72"/>
      <c r="D199" s="341" t="s">
        <v>259</v>
      </c>
      <c r="E199" s="342" t="s">
        <v>260</v>
      </c>
      <c r="F199" s="387"/>
      <c r="G199" s="387"/>
      <c r="H199" s="267" t="s">
        <v>255</v>
      </c>
      <c r="I199" s="246"/>
    </row>
    <row r="200" spans="1:9" s="58" customFormat="1" ht="18.75" customHeight="1" x14ac:dyDescent="0.2">
      <c r="A200" s="244"/>
      <c r="B200" s="335"/>
      <c r="C200" s="72"/>
      <c r="D200" s="341" t="s">
        <v>261</v>
      </c>
      <c r="E200" s="342" t="s">
        <v>262</v>
      </c>
      <c r="F200" s="387"/>
      <c r="G200" s="387"/>
      <c r="H200" s="267" t="s">
        <v>255</v>
      </c>
      <c r="I200" s="246"/>
    </row>
    <row r="201" spans="1:9" s="58" customFormat="1" ht="18.75" customHeight="1" x14ac:dyDescent="0.2">
      <c r="A201" s="244"/>
      <c r="B201" s="335"/>
      <c r="C201" s="72"/>
      <c r="D201" s="341" t="s">
        <v>263</v>
      </c>
      <c r="E201" s="342" t="s">
        <v>264</v>
      </c>
      <c r="F201" s="387"/>
      <c r="G201" s="387"/>
      <c r="H201" s="267" t="s">
        <v>185</v>
      </c>
      <c r="I201" s="246"/>
    </row>
    <row r="202" spans="1:9" s="58" customFormat="1" ht="18.75" customHeight="1" x14ac:dyDescent="0.2">
      <c r="A202" s="244"/>
      <c r="B202" s="335"/>
      <c r="C202" s="72"/>
      <c r="D202" s="341" t="s">
        <v>265</v>
      </c>
      <c r="E202" s="342" t="s">
        <v>266</v>
      </c>
      <c r="F202" s="387"/>
      <c r="G202" s="387"/>
      <c r="H202" s="267" t="s">
        <v>180</v>
      </c>
      <c r="I202" s="246"/>
    </row>
    <row r="203" spans="1:9" s="58" customFormat="1" ht="18.75" customHeight="1" x14ac:dyDescent="0.2">
      <c r="A203" s="244"/>
      <c r="B203" s="335"/>
      <c r="C203" s="72"/>
      <c r="D203" s="341" t="s">
        <v>267</v>
      </c>
      <c r="E203" s="342" t="s">
        <v>268</v>
      </c>
      <c r="F203" s="387"/>
      <c r="G203" s="387"/>
      <c r="H203" s="267" t="s">
        <v>192</v>
      </c>
      <c r="I203" s="246"/>
    </row>
    <row r="204" spans="1:9" s="58" customFormat="1" ht="18.75" customHeight="1" x14ac:dyDescent="0.2">
      <c r="A204" s="244"/>
      <c r="B204" s="335"/>
      <c r="C204" s="275"/>
      <c r="D204" s="341" t="s">
        <v>269</v>
      </c>
      <c r="E204" s="342" t="s">
        <v>270</v>
      </c>
      <c r="F204" s="387"/>
      <c r="G204" s="387"/>
      <c r="H204" s="267" t="s">
        <v>185</v>
      </c>
      <c r="I204" s="246"/>
    </row>
    <row r="205" spans="1:9" s="58" customFormat="1" ht="18.75" customHeight="1" x14ac:dyDescent="0.2">
      <c r="A205" s="244"/>
      <c r="B205" s="335"/>
      <c r="C205" s="275"/>
      <c r="D205" s="341" t="s">
        <v>271</v>
      </c>
      <c r="E205" s="342" t="s">
        <v>272</v>
      </c>
      <c r="F205" s="387"/>
      <c r="G205" s="387"/>
      <c r="H205" s="267" t="s">
        <v>185</v>
      </c>
      <c r="I205" s="246"/>
    </row>
    <row r="206" spans="1:9" s="58" customFormat="1" ht="18.75" customHeight="1" x14ac:dyDescent="0.2">
      <c r="A206" s="244"/>
      <c r="B206" s="335"/>
      <c r="C206" s="275"/>
      <c r="D206" s="341" t="s">
        <v>273</v>
      </c>
      <c r="E206" s="342" t="s">
        <v>274</v>
      </c>
      <c r="F206" s="387"/>
      <c r="G206" s="387"/>
      <c r="H206" s="267" t="s">
        <v>185</v>
      </c>
      <c r="I206" s="246"/>
    </row>
    <row r="207" spans="1:9" s="58" customFormat="1" ht="18.75" customHeight="1" thickBot="1" x14ac:dyDescent="0.25">
      <c r="A207" s="244"/>
      <c r="B207" s="343"/>
      <c r="C207" s="344"/>
      <c r="D207" s="338" t="s">
        <v>275</v>
      </c>
      <c r="E207" s="342" t="s">
        <v>276</v>
      </c>
      <c r="F207" s="398"/>
      <c r="G207" s="398"/>
      <c r="H207" s="267" t="s">
        <v>180</v>
      </c>
      <c r="I207" s="246"/>
    </row>
    <row r="208" spans="1:9" s="58" customFormat="1" ht="18.75" customHeight="1" thickBot="1" x14ac:dyDescent="0.25">
      <c r="A208" s="303"/>
      <c r="B208" s="345"/>
      <c r="C208" s="69" t="s">
        <v>277</v>
      </c>
      <c r="D208" s="346"/>
      <c r="E208" s="330">
        <v>6204</v>
      </c>
      <c r="F208" s="389"/>
      <c r="G208" s="389"/>
      <c r="H208" s="205" t="s">
        <v>180</v>
      </c>
      <c r="I208" s="246"/>
    </row>
    <row r="209" spans="1:9" s="25" customFormat="1" ht="27" customHeight="1" thickTop="1" thickBot="1" x14ac:dyDescent="0.25">
      <c r="A209" s="347" t="s">
        <v>278</v>
      </c>
      <c r="B209" s="348"/>
      <c r="C209" s="348"/>
      <c r="D209" s="349"/>
      <c r="E209" s="350">
        <v>63</v>
      </c>
      <c r="F209" s="413"/>
      <c r="G209" s="413"/>
      <c r="H209" s="351" t="s">
        <v>12</v>
      </c>
      <c r="I209" s="203"/>
    </row>
    <row r="210" spans="1:9" s="25" customFormat="1" ht="27" customHeight="1" x14ac:dyDescent="0.2">
      <c r="A210" s="352" t="s">
        <v>279</v>
      </c>
      <c r="B210" s="348"/>
      <c r="C210" s="348"/>
      <c r="D210" s="349"/>
      <c r="E210" s="350">
        <v>64</v>
      </c>
      <c r="F210" s="413"/>
      <c r="G210" s="413"/>
      <c r="H210" s="351" t="s">
        <v>12</v>
      </c>
      <c r="I210" s="203"/>
    </row>
    <row r="211" spans="1:9" s="25" customFormat="1" ht="27" customHeight="1" x14ac:dyDescent="0.2">
      <c r="A211" s="347" t="s">
        <v>280</v>
      </c>
      <c r="B211" s="348"/>
      <c r="C211" s="348"/>
      <c r="D211" s="349"/>
      <c r="E211" s="350">
        <v>65</v>
      </c>
      <c r="F211" s="413"/>
      <c r="G211" s="413"/>
      <c r="H211" s="351" t="s">
        <v>12</v>
      </c>
      <c r="I211" s="203"/>
    </row>
    <row r="212" spans="1:9" s="25" customFormat="1" ht="27" customHeight="1" x14ac:dyDescent="0.2">
      <c r="A212" s="347" t="s">
        <v>281</v>
      </c>
      <c r="B212" s="348"/>
      <c r="C212" s="348"/>
      <c r="D212" s="349"/>
      <c r="E212" s="350">
        <v>66</v>
      </c>
      <c r="F212" s="413"/>
      <c r="G212" s="413"/>
      <c r="H212" s="351" t="s">
        <v>12</v>
      </c>
      <c r="I212" s="203"/>
    </row>
    <row r="213" spans="1:9" s="25" customFormat="1" ht="27" customHeight="1" x14ac:dyDescent="0.2">
      <c r="A213" s="353" t="s">
        <v>282</v>
      </c>
      <c r="B213" s="354"/>
      <c r="C213" s="354"/>
      <c r="D213" s="355"/>
      <c r="E213" s="350" t="s">
        <v>283</v>
      </c>
      <c r="F213" s="414">
        <f>SUM(F212+F211+F210+F209+F153+F14+F8)</f>
        <v>0</v>
      </c>
      <c r="G213" s="414">
        <f>SUM(G212+G211+G210+G209+G153+G14+G8)</f>
        <v>0</v>
      </c>
      <c r="H213" s="356"/>
      <c r="I213" s="203"/>
    </row>
    <row r="214" spans="1:9" s="25" customFormat="1" ht="27" customHeight="1" x14ac:dyDescent="0.2">
      <c r="A214" s="357"/>
      <c r="B214" s="187"/>
      <c r="C214" s="187"/>
      <c r="D214" s="188"/>
      <c r="E214" s="358"/>
      <c r="F214" s="359"/>
      <c r="G214" s="360"/>
      <c r="H214" s="170"/>
      <c r="I214" s="203"/>
    </row>
    <row r="215" spans="1:9" s="25" customFormat="1" ht="27" customHeight="1" x14ac:dyDescent="0.2">
      <c r="A215" s="454" t="s">
        <v>284</v>
      </c>
      <c r="B215" s="454"/>
      <c r="C215" s="454"/>
      <c r="D215" s="454"/>
      <c r="E215" s="454"/>
      <c r="F215" s="454"/>
      <c r="G215" s="454"/>
      <c r="H215" s="454"/>
      <c r="I215" s="203"/>
    </row>
    <row r="216" spans="1:9" s="25" customFormat="1" ht="45" customHeight="1" x14ac:dyDescent="0.2">
      <c r="A216" s="361"/>
      <c r="B216" s="170"/>
      <c r="C216" s="170"/>
      <c r="D216" s="170"/>
      <c r="E216" s="152">
        <f>F5</f>
        <v>2027</v>
      </c>
      <c r="F216" s="152" t="s">
        <v>504</v>
      </c>
      <c r="G216" s="152">
        <f>G5</f>
        <v>2028</v>
      </c>
      <c r="H216" s="362" t="s">
        <v>501</v>
      </c>
      <c r="I216" s="203"/>
    </row>
    <row r="217" spans="1:9" s="25" customFormat="1" ht="25.15" customHeight="1" x14ac:dyDescent="0.2">
      <c r="A217" s="363"/>
      <c r="B217" s="364"/>
      <c r="C217" s="232"/>
      <c r="D217" s="365" t="s">
        <v>285</v>
      </c>
      <c r="E217" s="14">
        <f>SUMIF(H7:H212,"I",F7:F212)</f>
        <v>0</v>
      </c>
      <c r="F217" s="15" t="e">
        <f>E217/$F$213</f>
        <v>#DIV/0!</v>
      </c>
      <c r="G217" s="14">
        <f>SUMIF(H7:H212,"I",G7:G212)</f>
        <v>0</v>
      </c>
      <c r="H217" s="15" t="e">
        <f>G217/$G$213</f>
        <v>#DIV/0!</v>
      </c>
      <c r="I217" s="203"/>
    </row>
    <row r="218" spans="1:9" s="25" customFormat="1" ht="25.15" customHeight="1" x14ac:dyDescent="0.2">
      <c r="A218" s="363"/>
      <c r="B218" s="364"/>
      <c r="C218" s="232"/>
      <c r="D218" s="253" t="s">
        <v>286</v>
      </c>
      <c r="E218" s="14">
        <f>SUMIF(H7:H212,"ACT",F7:F212)</f>
        <v>0</v>
      </c>
      <c r="F218" s="15" t="e">
        <f>E218/$F$213</f>
        <v>#DIV/0!</v>
      </c>
      <c r="G218" s="14">
        <f>SUMIF(H7:H212,"ACT",G7:G212)</f>
        <v>0</v>
      </c>
      <c r="H218" s="15" t="e">
        <f>G218/$G$213</f>
        <v>#DIV/0!</v>
      </c>
      <c r="I218" s="203"/>
    </row>
    <row r="219" spans="1:9" s="25" customFormat="1" ht="25.15" customHeight="1" x14ac:dyDescent="0.2">
      <c r="A219" s="363"/>
      <c r="B219" s="364"/>
      <c r="C219" s="232"/>
      <c r="D219" s="253" t="s">
        <v>287</v>
      </c>
      <c r="E219" s="14">
        <f>SUMIF(H7:H212,"F",F7:F212)</f>
        <v>0</v>
      </c>
      <c r="F219" s="15" t="e">
        <f>E219/$F$213</f>
        <v>#DIV/0!</v>
      </c>
      <c r="G219" s="14">
        <f>SUMIF(H7:H212,"F",G7:G212)</f>
        <v>0</v>
      </c>
      <c r="H219" s="15" t="e">
        <f>G219/$G$213</f>
        <v>#DIV/0!</v>
      </c>
      <c r="I219" s="203"/>
    </row>
    <row r="220" spans="1:9" s="25" customFormat="1" ht="27" customHeight="1" x14ac:dyDescent="0.2">
      <c r="A220" s="366"/>
      <c r="B220" s="367"/>
      <c r="C220" s="368"/>
      <c r="D220" s="369" t="s">
        <v>288</v>
      </c>
      <c r="E220" s="16">
        <f>SUM(E217+E218+E219)</f>
        <v>0</v>
      </c>
      <c r="F220" s="17" t="e">
        <f>E220/$F$213</f>
        <v>#DIV/0!</v>
      </c>
      <c r="G220" s="16">
        <f>SUM(G217+G218+G219)</f>
        <v>0</v>
      </c>
      <c r="H220" s="17" t="e">
        <f>G220/$G$213</f>
        <v>#DIV/0!</v>
      </c>
      <c r="I220" s="203"/>
    </row>
    <row r="221" spans="1:9" s="25" customFormat="1" ht="27" customHeight="1" x14ac:dyDescent="0.2">
      <c r="A221" s="451"/>
      <c r="B221" s="451"/>
      <c r="C221" s="451"/>
      <c r="D221" s="451"/>
      <c r="E221" s="451"/>
      <c r="F221" s="451"/>
      <c r="G221" s="451"/>
      <c r="H221" s="170"/>
      <c r="I221" s="203"/>
    </row>
    <row r="222" spans="1:9" s="25" customFormat="1" ht="45" customHeight="1" x14ac:dyDescent="0.2">
      <c r="A222" s="370"/>
      <c r="B222" s="371"/>
      <c r="C222" s="371"/>
      <c r="D222" s="372" t="s">
        <v>289</v>
      </c>
      <c r="E222" s="152">
        <f>F5</f>
        <v>2027</v>
      </c>
      <c r="F222" s="373" t="s">
        <v>504</v>
      </c>
      <c r="G222" s="152">
        <f>G5</f>
        <v>2028</v>
      </c>
      <c r="H222" s="373" t="s">
        <v>502</v>
      </c>
      <c r="I222" s="203"/>
    </row>
    <row r="223" spans="1:9" s="25" customFormat="1" ht="25.15" customHeight="1" x14ac:dyDescent="0.2">
      <c r="A223" s="374"/>
      <c r="D223" s="375" t="s">
        <v>290</v>
      </c>
      <c r="E223" s="18">
        <f>SUMIF(H7:H212,"MSF",F7:F212)</f>
        <v>0</v>
      </c>
      <c r="F223" s="19" t="e">
        <f t="shared" ref="F223:F231" si="0">E223/$F$213</f>
        <v>#DIV/0!</v>
      </c>
      <c r="G223" s="18">
        <f>SUMIF(H7:H212,"MSF",G7:G212)</f>
        <v>0</v>
      </c>
      <c r="H223" s="15" t="e">
        <f>G223/$G$213</f>
        <v>#DIV/0!</v>
      </c>
      <c r="I223" s="203"/>
    </row>
    <row r="224" spans="1:9" s="25" customFormat="1" ht="25.15" customHeight="1" thickTop="1" thickBot="1" x14ac:dyDescent="0.25">
      <c r="A224" s="374"/>
      <c r="D224" s="376" t="s">
        <v>291</v>
      </c>
      <c r="E224" s="18">
        <f>SUMIF(H7:H212,"MSRP",F7:F212)</f>
        <v>0</v>
      </c>
      <c r="F224" s="19" t="e">
        <f t="shared" si="0"/>
        <v>#DIV/0!</v>
      </c>
      <c r="G224" s="18">
        <f>SUMIF(H7:H212,"MSRP",G7:G212)</f>
        <v>0</v>
      </c>
      <c r="H224" s="15" t="e">
        <f>G224/$G$213</f>
        <v>#DIV/0!</v>
      </c>
      <c r="I224" s="203"/>
    </row>
    <row r="225" spans="1:9" s="25" customFormat="1" ht="25.15" customHeight="1" thickTop="1" thickBot="1" x14ac:dyDescent="0.25">
      <c r="A225" s="374"/>
      <c r="D225" s="376" t="s">
        <v>292</v>
      </c>
      <c r="E225" s="18">
        <f>SUMIF(H7:H212,"MSACT",F7:F212)</f>
        <v>0</v>
      </c>
      <c r="F225" s="19" t="e">
        <f t="shared" si="0"/>
        <v>#DIV/0!</v>
      </c>
      <c r="G225" s="18">
        <f>SUMIF(H7:H212,"MSACT",G7:G212)</f>
        <v>0</v>
      </c>
      <c r="H225" s="15" t="e">
        <f>G225/$G$213</f>
        <v>#DIV/0!</v>
      </c>
      <c r="I225" s="203"/>
    </row>
    <row r="226" spans="1:9" s="25" customFormat="1" ht="25.15" customHeight="1" x14ac:dyDescent="0.2">
      <c r="A226" s="374"/>
      <c r="D226" s="253" t="s">
        <v>293</v>
      </c>
      <c r="E226" s="18">
        <f>SUMIF(H7:H212,"MSDIV",F7:F212)</f>
        <v>0</v>
      </c>
      <c r="F226" s="19" t="e">
        <f t="shared" si="0"/>
        <v>#DIV/0!</v>
      </c>
      <c r="G226" s="18">
        <f>SUMIF(H7:H212,"MSDIV",G7:G212)</f>
        <v>0</v>
      </c>
      <c r="H226" s="15" t="e">
        <f>G226/$G$213</f>
        <v>#DIV/0!</v>
      </c>
      <c r="I226" s="203"/>
    </row>
    <row r="227" spans="1:9" s="25" customFormat="1" ht="27" customHeight="1" x14ac:dyDescent="0.2">
      <c r="A227" s="374"/>
      <c r="D227" s="377" t="s">
        <v>294</v>
      </c>
      <c r="E227" s="16">
        <f>SUM(E223+E224+E225+E226)</f>
        <v>0</v>
      </c>
      <c r="F227" s="17" t="e">
        <f t="shared" si="0"/>
        <v>#DIV/0!</v>
      </c>
      <c r="G227" s="16">
        <f>SUM(G223+G224+G225+G226)</f>
        <v>0</v>
      </c>
      <c r="H227" s="17" t="e">
        <f>G227/$G$213</f>
        <v>#DIV/0!</v>
      </c>
      <c r="I227" s="203"/>
    </row>
    <row r="228" spans="1:9" s="25" customFormat="1" ht="25.15" customHeight="1" x14ac:dyDescent="0.2">
      <c r="A228" s="363"/>
      <c r="B228" s="364"/>
      <c r="C228" s="232"/>
      <c r="D228" s="365" t="s">
        <v>295</v>
      </c>
      <c r="E228" s="18">
        <f>SUMIF(H7:H212,"MSA",F7:F212)</f>
        <v>0</v>
      </c>
      <c r="F228" s="19" t="e">
        <f t="shared" si="0"/>
        <v>#DIV/0!</v>
      </c>
      <c r="G228" s="18">
        <f>SUMIF(H7:H212,"MSA",G7:G212)</f>
        <v>0</v>
      </c>
      <c r="H228" s="15" t="e">
        <f>G228/G$213</f>
        <v>#DIV/0!</v>
      </c>
      <c r="I228" s="203"/>
    </row>
    <row r="229" spans="1:9" s="25" customFormat="1" ht="25.15" customHeight="1" x14ac:dyDescent="0.2">
      <c r="A229" s="363"/>
      <c r="B229" s="364"/>
      <c r="C229" s="232"/>
      <c r="D229" s="253" t="s">
        <v>296</v>
      </c>
      <c r="E229" s="18">
        <f>SUMIF(H7:H212,"MSAT",F7:F212)</f>
        <v>0</v>
      </c>
      <c r="F229" s="19" t="e">
        <f t="shared" si="0"/>
        <v>#DIV/0!</v>
      </c>
      <c r="G229" s="18">
        <f>SUMIF(H7:H212,"MSAT",G7:G212)</f>
        <v>0</v>
      </c>
      <c r="H229" s="15" t="e">
        <f>G229/G$213</f>
        <v>#DIV/0!</v>
      </c>
      <c r="I229" s="203"/>
    </row>
    <row r="230" spans="1:9" ht="25.15" customHeight="1" x14ac:dyDescent="0.2">
      <c r="A230" s="176"/>
      <c r="D230" s="253" t="s">
        <v>297</v>
      </c>
      <c r="E230" s="18">
        <f>SUMIF(H7:H212,"MSAA",F7:F212)</f>
        <v>0</v>
      </c>
      <c r="F230" s="19" t="e">
        <f t="shared" si="0"/>
        <v>#DIV/0!</v>
      </c>
      <c r="G230" s="18">
        <f>SUMIF(H7:H212,"MSAA",G7:G212)</f>
        <v>0</v>
      </c>
      <c r="H230" s="15" t="e">
        <f>G230/G$213</f>
        <v>#DIV/0!</v>
      </c>
    </row>
    <row r="231" spans="1:9" ht="27" customHeight="1" x14ac:dyDescent="0.2">
      <c r="A231" s="176"/>
      <c r="D231" s="379" t="s">
        <v>298</v>
      </c>
      <c r="E231" s="16">
        <f>SUM(E228+E229+E230)</f>
        <v>0</v>
      </c>
      <c r="F231" s="17" t="e">
        <f t="shared" si="0"/>
        <v>#DIV/0!</v>
      </c>
      <c r="G231" s="16">
        <f>SUM(G228+G229+G230)</f>
        <v>0</v>
      </c>
      <c r="H231" s="17" t="e">
        <f>G231/G$213</f>
        <v>#DIV/0!</v>
      </c>
    </row>
    <row r="232" spans="1:9" ht="10.15" customHeight="1" x14ac:dyDescent="0.2">
      <c r="A232" s="176"/>
      <c r="D232" s="253"/>
      <c r="E232" s="415"/>
      <c r="F232" s="416"/>
      <c r="G232" s="415"/>
      <c r="H232" s="417"/>
    </row>
    <row r="233" spans="1:9" ht="27" customHeight="1" x14ac:dyDescent="0.2">
      <c r="A233" s="380"/>
      <c r="B233" s="381"/>
      <c r="C233" s="381"/>
      <c r="D233" s="382" t="s">
        <v>299</v>
      </c>
      <c r="E233" s="21">
        <f>SUM(E227+E231)</f>
        <v>0</v>
      </c>
      <c r="F233" s="22" t="e">
        <f>SUM(F227+F231)</f>
        <v>#DIV/0!</v>
      </c>
      <c r="G233" s="21">
        <f>SUM(G227+G231)</f>
        <v>0</v>
      </c>
      <c r="H233" s="22" t="e">
        <f>SUM(H227+H231)</f>
        <v>#DIV/0!</v>
      </c>
    </row>
    <row r="235" spans="1:9" x14ac:dyDescent="0.25">
      <c r="F235" s="385"/>
      <c r="G235" s="385"/>
    </row>
  </sheetData>
  <sheetProtection sheet="1" formatCells="0" formatColumns="0" formatRows="0" insertColumns="0" insertRows="0" deleteColumns="0" deleteRows="0" sort="0" autoFilter="0"/>
  <mergeCells count="7">
    <mergeCell ref="A221:G221"/>
    <mergeCell ref="A1:H1"/>
    <mergeCell ref="C90:D90"/>
    <mergeCell ref="A215:H215"/>
    <mergeCell ref="C67:D67"/>
    <mergeCell ref="C70:D70"/>
    <mergeCell ref="C89:D89"/>
  </mergeCells>
  <phoneticPr fontId="51" type="noConversion"/>
  <dataValidations count="1">
    <dataValidation type="list" allowBlank="1" showInputMessage="1" showErrorMessage="1" sqref="F5:G5" xr:uid="{0D1C565F-7825-4718-AA2B-6506137C8296}">
      <formula1>"2027,2028"</formula1>
    </dataValidation>
  </dataValidations>
  <pageMargins left="0.59027777777777801" right="0.59027777777777801" top="1.0631944444444399" bottom="0.98402777777777795" header="0.51180555555555496" footer="0.51180555555555496"/>
  <pageSetup paperSize="9" scale="65" firstPageNumber="0" orientation="landscape" horizontalDpi="300" verticalDpi="300" r:id="rId1"/>
  <headerFooter>
    <oddHeader>&amp;CCFWB - ASBL - BUDGET  PREVISIONNEL (Contrat-programme)</oddHeader>
    <oddFooter>&amp;R&amp;P / 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76"/>
  <sheetViews>
    <sheetView zoomScale="120" zoomScaleNormal="120" workbookViewId="0">
      <selection activeCell="F22" sqref="F22"/>
    </sheetView>
  </sheetViews>
  <sheetFormatPr baseColWidth="10" defaultColWidth="9.140625" defaultRowHeight="15" x14ac:dyDescent="0.2"/>
  <cols>
    <col min="1" max="3" width="3.5703125" style="142" customWidth="1"/>
    <col min="4" max="4" width="69.5703125" style="142" customWidth="1"/>
    <col min="5" max="5" width="13.7109375" style="25" customWidth="1"/>
    <col min="6" max="7" width="15.7109375" style="25" customWidth="1"/>
    <col min="8" max="8" width="20.28515625" style="25" customWidth="1"/>
    <col min="9" max="1024" width="10.85546875" style="25" customWidth="1"/>
    <col min="1025" max="16384" width="9.140625" style="26"/>
  </cols>
  <sheetData>
    <row r="1" spans="1:8" ht="36" customHeight="1" x14ac:dyDescent="0.2">
      <c r="A1" s="452" t="s">
        <v>493</v>
      </c>
      <c r="B1" s="452"/>
      <c r="C1" s="452"/>
      <c r="D1" s="452"/>
      <c r="E1" s="452"/>
      <c r="F1" s="452"/>
      <c r="G1" s="452"/>
    </row>
    <row r="2" spans="1:8" ht="6.4" customHeight="1" x14ac:dyDescent="0.2">
      <c r="A2" s="27"/>
      <c r="B2" s="28"/>
      <c r="C2" s="28"/>
      <c r="D2" s="29"/>
      <c r="E2" s="30"/>
      <c r="F2" s="31"/>
      <c r="G2" s="31"/>
    </row>
    <row r="3" spans="1:8" ht="15.75" x14ac:dyDescent="0.2">
      <c r="A3" s="27"/>
      <c r="B3" s="28"/>
      <c r="C3" s="28"/>
      <c r="D3" s="32" t="s">
        <v>495</v>
      </c>
      <c r="E3" s="33"/>
      <c r="F3" s="30"/>
      <c r="G3" s="30"/>
    </row>
    <row r="4" spans="1:8" ht="19.899999999999999" customHeight="1" x14ac:dyDescent="0.2">
      <c r="A4" s="27"/>
      <c r="B4" s="28"/>
      <c r="C4" s="28"/>
      <c r="D4" s="34"/>
      <c r="E4" s="30"/>
      <c r="F4" s="31"/>
      <c r="G4" s="31"/>
    </row>
    <row r="5" spans="1:8" ht="19.899999999999999" customHeight="1" x14ac:dyDescent="0.2">
      <c r="A5" s="35"/>
      <c r="B5" s="36"/>
      <c r="C5" s="36"/>
      <c r="D5" s="37"/>
      <c r="E5" s="38"/>
      <c r="F5" s="39">
        <v>2027</v>
      </c>
      <c r="G5" s="39">
        <v>2028</v>
      </c>
    </row>
    <row r="6" spans="1:8" ht="40.5" customHeight="1" x14ac:dyDescent="0.2">
      <c r="A6" s="40" t="s">
        <v>300</v>
      </c>
      <c r="B6" s="28"/>
      <c r="C6" s="28"/>
      <c r="D6" s="41"/>
      <c r="E6" s="42" t="s">
        <v>6</v>
      </c>
      <c r="F6" s="43" t="s">
        <v>7</v>
      </c>
      <c r="G6" s="43" t="s">
        <v>7</v>
      </c>
    </row>
    <row r="7" spans="1:8" ht="40.15" customHeight="1" x14ac:dyDescent="0.2">
      <c r="A7" s="44" t="s">
        <v>301</v>
      </c>
      <c r="B7" s="45"/>
      <c r="C7" s="45"/>
      <c r="D7" s="46"/>
      <c r="E7" s="47" t="s">
        <v>302</v>
      </c>
      <c r="F7" s="420">
        <f>SUM(F8+F74+F75+F76+F148)</f>
        <v>0</v>
      </c>
      <c r="G7" s="420">
        <f>SUM(G8+G74+G75+G76+G148)</f>
        <v>0</v>
      </c>
    </row>
    <row r="8" spans="1:8" ht="27" customHeight="1" x14ac:dyDescent="0.2">
      <c r="A8" s="48" t="s">
        <v>303</v>
      </c>
      <c r="B8" s="49"/>
      <c r="C8" s="50"/>
      <c r="D8" s="51"/>
      <c r="E8" s="52">
        <v>70</v>
      </c>
      <c r="F8" s="421">
        <f>SUM(F9+F15+F29+F40+F48+F67+F72+F73)</f>
        <v>0</v>
      </c>
      <c r="G8" s="421">
        <f>SUM(G9+G15+G29+G40+G48+G67+G72+G73)</f>
        <v>0</v>
      </c>
    </row>
    <row r="9" spans="1:8" s="58" customFormat="1" ht="18.75" customHeight="1" x14ac:dyDescent="0.2">
      <c r="A9" s="53"/>
      <c r="B9" s="54" t="s">
        <v>304</v>
      </c>
      <c r="C9" s="55"/>
      <c r="D9" s="56"/>
      <c r="E9" s="57">
        <v>700</v>
      </c>
      <c r="F9" s="154">
        <f>SUM(F10:F14)</f>
        <v>0</v>
      </c>
      <c r="G9" s="154">
        <f>SUM(G10:G14)</f>
        <v>0</v>
      </c>
    </row>
    <row r="10" spans="1:8" s="58" customFormat="1" ht="28.5" customHeight="1" x14ac:dyDescent="0.2">
      <c r="A10" s="53"/>
      <c r="B10" s="59"/>
      <c r="C10" s="28" t="s">
        <v>305</v>
      </c>
      <c r="D10" s="28"/>
      <c r="E10" s="60">
        <v>7000</v>
      </c>
      <c r="F10" s="3"/>
      <c r="G10" s="3"/>
    </row>
    <row r="11" spans="1:8" s="58" customFormat="1" ht="18.75" customHeight="1" x14ac:dyDescent="0.2">
      <c r="A11" s="53"/>
      <c r="B11" s="59"/>
      <c r="C11" s="28" t="s">
        <v>306</v>
      </c>
      <c r="D11" s="28"/>
      <c r="E11" s="60">
        <v>7001</v>
      </c>
      <c r="F11" s="3"/>
      <c r="G11" s="3"/>
    </row>
    <row r="12" spans="1:8" s="58" customFormat="1" ht="18.75" customHeight="1" x14ac:dyDescent="0.2">
      <c r="A12" s="53"/>
      <c r="B12" s="59"/>
      <c r="C12" s="28" t="s">
        <v>307</v>
      </c>
      <c r="D12" s="28"/>
      <c r="E12" s="60">
        <v>7002</v>
      </c>
      <c r="F12" s="3"/>
      <c r="G12" s="3"/>
    </row>
    <row r="13" spans="1:8" s="58" customFormat="1" ht="18.75" customHeight="1" x14ac:dyDescent="0.2">
      <c r="A13" s="53"/>
      <c r="B13" s="59"/>
      <c r="C13" s="28" t="s">
        <v>308</v>
      </c>
      <c r="D13" s="28"/>
      <c r="E13" s="60">
        <v>7008</v>
      </c>
      <c r="F13" s="3"/>
      <c r="G13" s="3"/>
    </row>
    <row r="14" spans="1:8" s="58" customFormat="1" ht="18.75" customHeight="1" thickBot="1" x14ac:dyDescent="0.25">
      <c r="A14" s="53"/>
      <c r="B14" s="61"/>
      <c r="C14" s="62" t="s">
        <v>309</v>
      </c>
      <c r="D14" s="62"/>
      <c r="E14" s="63">
        <v>7009</v>
      </c>
      <c r="F14" s="5"/>
      <c r="G14" s="5"/>
    </row>
    <row r="15" spans="1:8" ht="27" customHeight="1" x14ac:dyDescent="0.2">
      <c r="A15" s="64"/>
      <c r="B15" s="65" t="s">
        <v>490</v>
      </c>
      <c r="C15" s="66"/>
      <c r="D15" s="67"/>
      <c r="E15" s="68">
        <v>701</v>
      </c>
      <c r="F15" s="155">
        <f>SUM(F16+F21+F23+F24+F25+F26+F27+F28)</f>
        <v>0</v>
      </c>
      <c r="G15" s="155">
        <f>SUM(G16+G21+G23+G24+G25+G26+G27+G28)</f>
        <v>0</v>
      </c>
      <c r="H15" s="457"/>
    </row>
    <row r="16" spans="1:8" ht="27" customHeight="1" x14ac:dyDescent="0.2">
      <c r="A16" s="64"/>
      <c r="B16" s="59"/>
      <c r="C16" s="69" t="s">
        <v>310</v>
      </c>
      <c r="D16" s="70"/>
      <c r="E16" s="71">
        <v>7010</v>
      </c>
      <c r="F16" s="156">
        <f>SUM(F17:F20)</f>
        <v>0</v>
      </c>
      <c r="G16" s="156">
        <f>SUM(G17:G20)</f>
        <v>0</v>
      </c>
      <c r="H16" s="457"/>
    </row>
    <row r="17" spans="1:8" ht="27" customHeight="1" x14ac:dyDescent="0.2">
      <c r="A17" s="64"/>
      <c r="B17" s="59"/>
      <c r="C17" s="72"/>
      <c r="D17" s="41" t="s">
        <v>311</v>
      </c>
      <c r="E17" s="73" t="s">
        <v>312</v>
      </c>
      <c r="F17" s="3"/>
      <c r="G17" s="3"/>
      <c r="H17" s="457"/>
    </row>
    <row r="18" spans="1:8" ht="27" customHeight="1" x14ac:dyDescent="0.2">
      <c r="A18" s="64"/>
      <c r="B18" s="59"/>
      <c r="C18" s="72"/>
      <c r="D18" s="41" t="s">
        <v>313</v>
      </c>
      <c r="E18" s="73" t="s">
        <v>314</v>
      </c>
      <c r="F18" s="3"/>
      <c r="G18" s="3"/>
    </row>
    <row r="19" spans="1:8" ht="27" customHeight="1" x14ac:dyDescent="0.2">
      <c r="A19" s="64"/>
      <c r="B19" s="59"/>
      <c r="C19" s="72"/>
      <c r="D19" s="41" t="s">
        <v>315</v>
      </c>
      <c r="E19" s="73" t="s">
        <v>316</v>
      </c>
      <c r="F19" s="3"/>
      <c r="G19" s="3"/>
    </row>
    <row r="20" spans="1:8" ht="27" customHeight="1" x14ac:dyDescent="0.2">
      <c r="A20" s="64"/>
      <c r="B20" s="59"/>
      <c r="C20" s="74"/>
      <c r="D20" s="75" t="s">
        <v>317</v>
      </c>
      <c r="E20" s="76" t="s">
        <v>318</v>
      </c>
      <c r="F20" s="4"/>
      <c r="G20" s="4"/>
    </row>
    <row r="21" spans="1:8" ht="27" customHeight="1" x14ac:dyDescent="0.2">
      <c r="A21" s="64"/>
      <c r="B21" s="59"/>
      <c r="C21" s="28" t="s">
        <v>319</v>
      </c>
      <c r="D21" s="28"/>
      <c r="E21" s="60">
        <v>7011</v>
      </c>
      <c r="F21" s="3"/>
      <c r="G21" s="3"/>
    </row>
    <row r="22" spans="1:8" ht="27" customHeight="1" x14ac:dyDescent="0.2">
      <c r="A22" s="64"/>
      <c r="B22" s="59"/>
      <c r="C22" s="28" t="s">
        <v>320</v>
      </c>
      <c r="D22" s="28"/>
      <c r="E22" s="60"/>
      <c r="F22" s="444"/>
      <c r="G22" s="444"/>
      <c r="H22" s="422"/>
    </row>
    <row r="23" spans="1:8" ht="27" customHeight="1" x14ac:dyDescent="0.2">
      <c r="A23" s="64"/>
      <c r="B23" s="59"/>
      <c r="C23" s="458" t="s">
        <v>321</v>
      </c>
      <c r="D23" s="458"/>
      <c r="E23" s="60">
        <v>7012</v>
      </c>
      <c r="F23" s="3"/>
      <c r="G23" s="3"/>
    </row>
    <row r="24" spans="1:8" ht="27" customHeight="1" x14ac:dyDescent="0.2">
      <c r="A24" s="64"/>
      <c r="B24" s="59"/>
      <c r="C24" s="458" t="s">
        <v>322</v>
      </c>
      <c r="D24" s="458"/>
      <c r="E24" s="60">
        <v>7013</v>
      </c>
      <c r="F24" s="3"/>
      <c r="G24" s="3"/>
    </row>
    <row r="25" spans="1:8" ht="27" customHeight="1" x14ac:dyDescent="0.2">
      <c r="A25" s="64"/>
      <c r="B25" s="59"/>
      <c r="C25" s="28" t="s">
        <v>323</v>
      </c>
      <c r="D25" s="28"/>
      <c r="E25" s="60">
        <v>7014</v>
      </c>
      <c r="F25" s="3"/>
      <c r="G25" s="3"/>
    </row>
    <row r="26" spans="1:8" ht="27" customHeight="1" x14ac:dyDescent="0.2">
      <c r="A26" s="64"/>
      <c r="B26" s="59"/>
      <c r="C26" s="28" t="s">
        <v>324</v>
      </c>
      <c r="D26" s="28"/>
      <c r="E26" s="60">
        <v>7015</v>
      </c>
      <c r="F26" s="3"/>
      <c r="G26" s="3"/>
    </row>
    <row r="27" spans="1:8" ht="27" customHeight="1" x14ac:dyDescent="0.2">
      <c r="A27" s="64"/>
      <c r="B27" s="59"/>
      <c r="C27" s="28" t="s">
        <v>325</v>
      </c>
      <c r="D27" s="28"/>
      <c r="E27" s="60">
        <v>7016</v>
      </c>
      <c r="F27" s="3"/>
      <c r="G27" s="3"/>
    </row>
    <row r="28" spans="1:8" ht="27" customHeight="1" x14ac:dyDescent="0.2">
      <c r="A28" s="64"/>
      <c r="B28" s="61"/>
      <c r="C28" s="62" t="s">
        <v>326</v>
      </c>
      <c r="D28" s="62"/>
      <c r="E28" s="63">
        <v>7019</v>
      </c>
      <c r="F28" s="5"/>
      <c r="G28" s="5"/>
    </row>
    <row r="29" spans="1:8" ht="27" customHeight="1" x14ac:dyDescent="0.2">
      <c r="A29" s="64"/>
      <c r="B29" s="78" t="s">
        <v>327</v>
      </c>
      <c r="C29" s="79"/>
      <c r="D29" s="80"/>
      <c r="E29" s="81">
        <v>702</v>
      </c>
      <c r="F29" s="155">
        <f>SUM(F30+F31+F32+F33+F34+F35+F36+F38+F39)</f>
        <v>0</v>
      </c>
      <c r="G29" s="155">
        <f>SUM(G30+G31+G32+G33+G34+G35+G36+G38+G39)</f>
        <v>0</v>
      </c>
    </row>
    <row r="30" spans="1:8" ht="27" customHeight="1" x14ac:dyDescent="0.2">
      <c r="A30" s="64"/>
      <c r="B30" s="59"/>
      <c r="C30" s="459" t="s">
        <v>328</v>
      </c>
      <c r="D30" s="459"/>
      <c r="E30" s="60">
        <v>7020</v>
      </c>
      <c r="F30" s="3"/>
      <c r="G30" s="3"/>
    </row>
    <row r="31" spans="1:8" ht="27" customHeight="1" x14ac:dyDescent="0.2">
      <c r="A31" s="64"/>
      <c r="B31" s="59"/>
      <c r="C31" s="459" t="s">
        <v>329</v>
      </c>
      <c r="D31" s="459"/>
      <c r="E31" s="60">
        <v>7021</v>
      </c>
      <c r="F31" s="3"/>
      <c r="G31" s="3"/>
    </row>
    <row r="32" spans="1:8" ht="27" customHeight="1" x14ac:dyDescent="0.2">
      <c r="A32" s="64"/>
      <c r="B32" s="59"/>
      <c r="C32" s="459" t="s">
        <v>330</v>
      </c>
      <c r="D32" s="459"/>
      <c r="E32" s="60">
        <v>7022</v>
      </c>
      <c r="F32" s="3"/>
      <c r="G32" s="3"/>
    </row>
    <row r="33" spans="1:7" ht="27" customHeight="1" x14ac:dyDescent="0.2">
      <c r="A33" s="64"/>
      <c r="B33" s="59"/>
      <c r="C33" s="459" t="s">
        <v>331</v>
      </c>
      <c r="D33" s="459"/>
      <c r="E33" s="60">
        <v>7023</v>
      </c>
      <c r="F33" s="3"/>
      <c r="G33" s="3"/>
    </row>
    <row r="34" spans="1:7" ht="27" customHeight="1" x14ac:dyDescent="0.2">
      <c r="A34" s="64"/>
      <c r="B34" s="59"/>
      <c r="C34" s="459" t="s">
        <v>332</v>
      </c>
      <c r="D34" s="459"/>
      <c r="E34" s="60">
        <v>7024</v>
      </c>
      <c r="F34" s="3"/>
      <c r="G34" s="3"/>
    </row>
    <row r="35" spans="1:7" ht="27" customHeight="1" x14ac:dyDescent="0.2">
      <c r="A35" s="64"/>
      <c r="B35" s="59"/>
      <c r="C35" s="28" t="s">
        <v>333</v>
      </c>
      <c r="D35" s="28"/>
      <c r="E35" s="60">
        <v>7025</v>
      </c>
      <c r="F35" s="3"/>
      <c r="G35" s="3"/>
    </row>
    <row r="36" spans="1:7" ht="27" customHeight="1" x14ac:dyDescent="0.2">
      <c r="A36" s="64"/>
      <c r="B36" s="59"/>
      <c r="C36" s="28" t="s">
        <v>334</v>
      </c>
      <c r="D36" s="28"/>
      <c r="E36" s="60">
        <v>7026</v>
      </c>
      <c r="F36" s="3"/>
      <c r="G36" s="3"/>
    </row>
    <row r="37" spans="1:7" ht="27" customHeight="1" x14ac:dyDescent="0.2">
      <c r="A37" s="64"/>
      <c r="B37" s="59"/>
      <c r="C37" s="28" t="s">
        <v>335</v>
      </c>
      <c r="D37" s="28"/>
      <c r="E37" s="60"/>
      <c r="F37" s="444"/>
      <c r="G37" s="444"/>
    </row>
    <row r="38" spans="1:7" ht="27" customHeight="1" x14ac:dyDescent="0.2">
      <c r="A38" s="64"/>
      <c r="B38" s="59"/>
      <c r="C38" s="28" t="s">
        <v>336</v>
      </c>
      <c r="D38" s="28"/>
      <c r="E38" s="60">
        <v>7027</v>
      </c>
      <c r="F38" s="3"/>
      <c r="G38" s="3"/>
    </row>
    <row r="39" spans="1:7" ht="27" customHeight="1" x14ac:dyDescent="0.2">
      <c r="A39" s="64"/>
      <c r="B39" s="61"/>
      <c r="C39" s="62" t="s">
        <v>337</v>
      </c>
      <c r="D39" s="62"/>
      <c r="E39" s="63">
        <v>7029</v>
      </c>
      <c r="F39" s="5"/>
      <c r="G39" s="5"/>
    </row>
    <row r="40" spans="1:7" ht="27" customHeight="1" x14ac:dyDescent="0.2">
      <c r="A40" s="64"/>
      <c r="B40" s="78" t="s">
        <v>338</v>
      </c>
      <c r="C40" s="79"/>
      <c r="D40" s="80"/>
      <c r="E40" s="81">
        <v>703</v>
      </c>
      <c r="F40" s="155">
        <f>SUM(F41+F44+F45+F46+F47)</f>
        <v>0</v>
      </c>
      <c r="G40" s="155">
        <f>SUM(G41+G44+G45+G46+G47)</f>
        <v>0</v>
      </c>
    </row>
    <row r="41" spans="1:7" ht="27" customHeight="1" x14ac:dyDescent="0.2">
      <c r="A41" s="64"/>
      <c r="B41" s="59"/>
      <c r="C41" s="69" t="s">
        <v>339</v>
      </c>
      <c r="D41" s="70"/>
      <c r="E41" s="71">
        <v>7030</v>
      </c>
      <c r="F41" s="156">
        <f>SUM(F42+F43)</f>
        <v>0</v>
      </c>
      <c r="G41" s="156">
        <f>SUM(G42+G43)</f>
        <v>0</v>
      </c>
    </row>
    <row r="42" spans="1:7" ht="27" customHeight="1" x14ac:dyDescent="0.2">
      <c r="A42" s="64"/>
      <c r="B42" s="59"/>
      <c r="C42" s="72"/>
      <c r="D42" s="82" t="s">
        <v>340</v>
      </c>
      <c r="E42" s="83" t="s">
        <v>341</v>
      </c>
      <c r="F42" s="3"/>
      <c r="G42" s="3"/>
    </row>
    <row r="43" spans="1:7" ht="27" customHeight="1" x14ac:dyDescent="0.2">
      <c r="A43" s="64"/>
      <c r="B43" s="59"/>
      <c r="C43" s="74"/>
      <c r="D43" s="84" t="s">
        <v>342</v>
      </c>
      <c r="E43" s="85" t="s">
        <v>343</v>
      </c>
      <c r="F43" s="4"/>
      <c r="G43" s="4"/>
    </row>
    <row r="44" spans="1:7" s="58" customFormat="1" ht="18" customHeight="1" x14ac:dyDescent="0.2">
      <c r="A44" s="53"/>
      <c r="B44" s="86"/>
      <c r="C44" s="28" t="s">
        <v>344</v>
      </c>
      <c r="D44" s="87"/>
      <c r="E44" s="60">
        <v>7031</v>
      </c>
      <c r="F44" s="10"/>
      <c r="G44" s="10"/>
    </row>
    <row r="45" spans="1:7" s="58" customFormat="1" ht="18" customHeight="1" x14ac:dyDescent="0.2">
      <c r="A45" s="53"/>
      <c r="B45" s="86"/>
      <c r="C45" s="28" t="s">
        <v>345</v>
      </c>
      <c r="D45" s="28"/>
      <c r="E45" s="88">
        <v>7032</v>
      </c>
      <c r="F45" s="10"/>
      <c r="G45" s="10"/>
    </row>
    <row r="46" spans="1:7" s="58" customFormat="1" ht="18" customHeight="1" x14ac:dyDescent="0.2">
      <c r="A46" s="53"/>
      <c r="B46" s="86"/>
      <c r="C46" s="28" t="s">
        <v>346</v>
      </c>
      <c r="D46" s="28"/>
      <c r="E46" s="88">
        <v>7033</v>
      </c>
      <c r="F46" s="10"/>
      <c r="G46" s="10"/>
    </row>
    <row r="47" spans="1:7" s="58" customFormat="1" ht="18" customHeight="1" x14ac:dyDescent="0.2">
      <c r="A47" s="53"/>
      <c r="B47" s="89"/>
      <c r="C47" s="28" t="s">
        <v>347</v>
      </c>
      <c r="D47" s="28"/>
      <c r="E47" s="63">
        <v>7039</v>
      </c>
      <c r="F47" s="24"/>
      <c r="G47" s="24"/>
    </row>
    <row r="48" spans="1:7" ht="27" customHeight="1" x14ac:dyDescent="0.2">
      <c r="A48" s="64"/>
      <c r="B48" s="54" t="s">
        <v>348</v>
      </c>
      <c r="C48" s="55"/>
      <c r="D48" s="56"/>
      <c r="E48" s="57">
        <v>704</v>
      </c>
      <c r="F48" s="154">
        <f>SUM(F49+F50+F51+F58+F60+F61+F63+F65+F66)</f>
        <v>0</v>
      </c>
      <c r="G48" s="154">
        <f>SUM(G49+G50+G51+G58+G60+G61+G63+G65+G66)</f>
        <v>0</v>
      </c>
    </row>
    <row r="49" spans="1:7" s="58" customFormat="1" ht="17.25" customHeight="1" x14ac:dyDescent="0.2">
      <c r="A49" s="53"/>
      <c r="B49" s="86"/>
      <c r="C49" s="28" t="s">
        <v>349</v>
      </c>
      <c r="D49" s="28"/>
      <c r="E49" s="60">
        <v>7040</v>
      </c>
      <c r="F49" s="3"/>
      <c r="G49" s="3"/>
    </row>
    <row r="50" spans="1:7" s="58" customFormat="1" ht="17.25" customHeight="1" x14ac:dyDescent="0.2">
      <c r="A50" s="53"/>
      <c r="B50" s="86"/>
      <c r="C50" s="28" t="s">
        <v>350</v>
      </c>
      <c r="D50" s="28"/>
      <c r="E50" s="60">
        <v>7041</v>
      </c>
      <c r="F50" s="3"/>
      <c r="G50" s="3"/>
    </row>
    <row r="51" spans="1:7" s="58" customFormat="1" ht="17.25" customHeight="1" x14ac:dyDescent="0.2">
      <c r="A51" s="53"/>
      <c r="B51" s="86"/>
      <c r="C51" s="69" t="s">
        <v>351</v>
      </c>
      <c r="D51" s="70"/>
      <c r="E51" s="71">
        <v>7042</v>
      </c>
      <c r="F51" s="156">
        <f>SUM(F53+F54+F55+F56+F57)</f>
        <v>0</v>
      </c>
      <c r="G51" s="156">
        <f>SUM(G53+G54+G55+G56+G57)</f>
        <v>0</v>
      </c>
    </row>
    <row r="52" spans="1:7" s="58" customFormat="1" ht="17.25" customHeight="1" x14ac:dyDescent="0.2">
      <c r="A52" s="53"/>
      <c r="B52" s="86"/>
      <c r="C52" s="72"/>
      <c r="D52" s="41" t="s">
        <v>352</v>
      </c>
      <c r="E52" s="90"/>
      <c r="F52" s="444"/>
      <c r="G52" s="444"/>
    </row>
    <row r="53" spans="1:7" s="58" customFormat="1" ht="17.25" customHeight="1" x14ac:dyDescent="0.2">
      <c r="A53" s="53"/>
      <c r="B53" s="86"/>
      <c r="C53" s="72"/>
      <c r="D53" s="41" t="s">
        <v>353</v>
      </c>
      <c r="E53" s="91" t="s">
        <v>354</v>
      </c>
      <c r="F53" s="3"/>
      <c r="G53" s="3"/>
    </row>
    <row r="54" spans="1:7" s="58" customFormat="1" ht="17.25" customHeight="1" x14ac:dyDescent="0.2">
      <c r="A54" s="53"/>
      <c r="B54" s="86"/>
      <c r="C54" s="72"/>
      <c r="D54" s="41" t="s">
        <v>355</v>
      </c>
      <c r="E54" s="91" t="s">
        <v>356</v>
      </c>
      <c r="F54" s="3"/>
      <c r="G54" s="3"/>
    </row>
    <row r="55" spans="1:7" s="58" customFormat="1" ht="17.25" customHeight="1" x14ac:dyDescent="0.2">
      <c r="A55" s="53"/>
      <c r="B55" s="86"/>
      <c r="C55" s="72"/>
      <c r="D55" s="41" t="s">
        <v>357</v>
      </c>
      <c r="E55" s="91" t="s">
        <v>358</v>
      </c>
      <c r="F55" s="3"/>
      <c r="G55" s="3"/>
    </row>
    <row r="56" spans="1:7" s="58" customFormat="1" ht="17.25" customHeight="1" x14ac:dyDescent="0.2">
      <c r="A56" s="53"/>
      <c r="B56" s="86"/>
      <c r="C56" s="72"/>
      <c r="D56" s="41" t="s">
        <v>359</v>
      </c>
      <c r="E56" s="91" t="s">
        <v>360</v>
      </c>
      <c r="F56" s="3"/>
      <c r="G56" s="3"/>
    </row>
    <row r="57" spans="1:7" s="58" customFormat="1" ht="17.25" customHeight="1" x14ac:dyDescent="0.2">
      <c r="A57" s="53"/>
      <c r="B57" s="86"/>
      <c r="C57" s="74"/>
      <c r="D57" s="92" t="s">
        <v>361</v>
      </c>
      <c r="E57" s="93" t="s">
        <v>362</v>
      </c>
      <c r="F57" s="4"/>
      <c r="G57" s="4"/>
    </row>
    <row r="58" spans="1:7" s="58" customFormat="1" ht="17.25" customHeight="1" x14ac:dyDescent="0.2">
      <c r="A58" s="53"/>
      <c r="B58" s="86"/>
      <c r="C58" s="28" t="s">
        <v>363</v>
      </c>
      <c r="D58" s="28"/>
      <c r="E58" s="60">
        <v>7043</v>
      </c>
      <c r="F58" s="3"/>
      <c r="G58" s="3"/>
    </row>
    <row r="59" spans="1:7" s="58" customFormat="1" ht="17.25" customHeight="1" x14ac:dyDescent="0.2">
      <c r="A59" s="53"/>
      <c r="B59" s="86"/>
      <c r="C59" s="28" t="s">
        <v>364</v>
      </c>
      <c r="D59" s="28"/>
      <c r="E59" s="60"/>
      <c r="F59" s="444"/>
      <c r="G59" s="444"/>
    </row>
    <row r="60" spans="1:7" s="58" customFormat="1" ht="17.25" customHeight="1" x14ac:dyDescent="0.2">
      <c r="A60" s="53"/>
      <c r="B60" s="86"/>
      <c r="C60" s="28" t="s">
        <v>365</v>
      </c>
      <c r="D60" s="28"/>
      <c r="E60" s="60">
        <v>7044</v>
      </c>
      <c r="F60" s="3"/>
      <c r="G60" s="3"/>
    </row>
    <row r="61" spans="1:7" s="58" customFormat="1" ht="17.25" customHeight="1" x14ac:dyDescent="0.2">
      <c r="A61" s="53"/>
      <c r="B61" s="86"/>
      <c r="C61" s="28" t="s">
        <v>366</v>
      </c>
      <c r="D61" s="28"/>
      <c r="E61" s="60">
        <v>7045</v>
      </c>
      <c r="F61" s="3"/>
      <c r="G61" s="3"/>
    </row>
    <row r="62" spans="1:7" s="58" customFormat="1" ht="17.25" customHeight="1" x14ac:dyDescent="0.2">
      <c r="A62" s="53"/>
      <c r="B62" s="86"/>
      <c r="C62" s="28" t="s">
        <v>367</v>
      </c>
      <c r="D62" s="28"/>
      <c r="E62" s="60"/>
      <c r="F62" s="444"/>
      <c r="G62" s="444"/>
    </row>
    <row r="63" spans="1:7" s="58" customFormat="1" ht="17.25" customHeight="1" x14ac:dyDescent="0.2">
      <c r="A63" s="53"/>
      <c r="B63" s="86"/>
      <c r="C63" s="28" t="s">
        <v>368</v>
      </c>
      <c r="D63" s="28"/>
      <c r="E63" s="60">
        <v>7046</v>
      </c>
      <c r="F63" s="3"/>
      <c r="G63" s="3"/>
    </row>
    <row r="64" spans="1:7" s="58" customFormat="1" ht="17.25" customHeight="1" x14ac:dyDescent="0.2">
      <c r="A64" s="53"/>
      <c r="B64" s="86"/>
      <c r="C64" s="28" t="s">
        <v>369</v>
      </c>
      <c r="D64" s="28"/>
      <c r="E64" s="60"/>
      <c r="F64" s="444"/>
      <c r="G64" s="444"/>
    </row>
    <row r="65" spans="1:7" s="58" customFormat="1" ht="17.25" customHeight="1" x14ac:dyDescent="0.2">
      <c r="A65" s="53"/>
      <c r="B65" s="86"/>
      <c r="C65" s="28" t="s">
        <v>370</v>
      </c>
      <c r="D65" s="28"/>
      <c r="E65" s="60">
        <v>7048</v>
      </c>
      <c r="F65" s="3"/>
      <c r="G65" s="3"/>
    </row>
    <row r="66" spans="1:7" s="58" customFormat="1" ht="17.25" customHeight="1" thickBot="1" x14ac:dyDescent="0.25">
      <c r="A66" s="53"/>
      <c r="B66" s="89"/>
      <c r="C66" s="62" t="s">
        <v>371</v>
      </c>
      <c r="D66" s="62"/>
      <c r="E66" s="63">
        <v>7049</v>
      </c>
      <c r="F66" s="3"/>
      <c r="G66" s="3"/>
    </row>
    <row r="67" spans="1:7" ht="27" customHeight="1" x14ac:dyDescent="0.2">
      <c r="A67" s="64"/>
      <c r="B67" s="54" t="s">
        <v>372</v>
      </c>
      <c r="C67" s="55"/>
      <c r="D67" s="56"/>
      <c r="E67" s="57">
        <v>706</v>
      </c>
      <c r="F67" s="154">
        <f>SUM(F68+F69+F70+F71)</f>
        <v>0</v>
      </c>
      <c r="G67" s="154">
        <f>SUM(G68+G69+G70+G71)</f>
        <v>0</v>
      </c>
    </row>
    <row r="68" spans="1:7" s="58" customFormat="1" ht="18" customHeight="1" x14ac:dyDescent="0.2">
      <c r="A68" s="53"/>
      <c r="B68" s="59"/>
      <c r="C68" s="28" t="s">
        <v>373</v>
      </c>
      <c r="D68" s="28"/>
      <c r="E68" s="60">
        <v>7060</v>
      </c>
      <c r="F68" s="3"/>
      <c r="G68" s="3"/>
    </row>
    <row r="69" spans="1:7" s="58" customFormat="1" ht="18" customHeight="1" x14ac:dyDescent="0.2">
      <c r="A69" s="53"/>
      <c r="B69" s="59"/>
      <c r="C69" s="28" t="s">
        <v>374</v>
      </c>
      <c r="D69" s="28"/>
      <c r="E69" s="60">
        <v>7061</v>
      </c>
      <c r="F69" s="3"/>
      <c r="G69" s="3"/>
    </row>
    <row r="70" spans="1:7" s="58" customFormat="1" ht="18" customHeight="1" x14ac:dyDescent="0.2">
      <c r="A70" s="53"/>
      <c r="B70" s="59"/>
      <c r="C70" s="28" t="s">
        <v>375</v>
      </c>
      <c r="D70" s="28"/>
      <c r="E70" s="60">
        <v>7062</v>
      </c>
      <c r="F70" s="3"/>
      <c r="G70" s="3"/>
    </row>
    <row r="71" spans="1:7" s="58" customFormat="1" ht="18" customHeight="1" x14ac:dyDescent="0.2">
      <c r="A71" s="53"/>
      <c r="B71" s="61"/>
      <c r="C71" s="62" t="s">
        <v>376</v>
      </c>
      <c r="D71" s="62"/>
      <c r="E71" s="63">
        <v>7063</v>
      </c>
      <c r="F71" s="5"/>
      <c r="G71" s="5"/>
    </row>
    <row r="72" spans="1:7" ht="27" customHeight="1" x14ac:dyDescent="0.2">
      <c r="A72" s="64"/>
      <c r="B72" s="94" t="s">
        <v>377</v>
      </c>
      <c r="C72" s="95"/>
      <c r="D72" s="96"/>
      <c r="E72" s="97">
        <v>707</v>
      </c>
      <c r="F72" s="6"/>
      <c r="G72" s="6"/>
    </row>
    <row r="73" spans="1:7" ht="27" customHeight="1" thickBot="1" x14ac:dyDescent="0.25">
      <c r="A73" s="98"/>
      <c r="B73" s="99" t="s">
        <v>378</v>
      </c>
      <c r="C73" s="100"/>
      <c r="D73" s="101"/>
      <c r="E73" s="102">
        <v>708</v>
      </c>
      <c r="F73" s="7"/>
      <c r="G73" s="7"/>
    </row>
    <row r="74" spans="1:7" ht="27" customHeight="1" thickTop="1" thickBot="1" x14ac:dyDescent="0.25">
      <c r="A74" s="460" t="s">
        <v>379</v>
      </c>
      <c r="B74" s="460"/>
      <c r="C74" s="460"/>
      <c r="D74" s="460"/>
      <c r="E74" s="103">
        <v>71</v>
      </c>
      <c r="F74" s="423"/>
      <c r="G74" s="424"/>
    </row>
    <row r="75" spans="1:7" ht="27" customHeight="1" thickTop="1" thickBot="1" x14ac:dyDescent="0.25">
      <c r="A75" s="460" t="s">
        <v>380</v>
      </c>
      <c r="B75" s="460"/>
      <c r="C75" s="460"/>
      <c r="D75" s="460"/>
      <c r="E75" s="103">
        <v>72</v>
      </c>
      <c r="F75" s="423"/>
      <c r="G75" s="424"/>
    </row>
    <row r="76" spans="1:7" ht="27" customHeight="1" thickTop="1" thickBot="1" x14ac:dyDescent="0.25">
      <c r="A76" s="104" t="s">
        <v>381</v>
      </c>
      <c r="B76" s="105"/>
      <c r="C76" s="106"/>
      <c r="D76" s="107"/>
      <c r="E76" s="108">
        <v>73</v>
      </c>
      <c r="F76" s="425">
        <f>SUM(F77+F80+F83+F90+F93+F94+F95+F123+F147)</f>
        <v>0</v>
      </c>
      <c r="G76" s="425">
        <f>SUM(G77+G80+G83+G90+G93+G94+G95+G123+G147)</f>
        <v>0</v>
      </c>
    </row>
    <row r="77" spans="1:7" s="58" customFormat="1" ht="16.5" customHeight="1" thickTop="1" x14ac:dyDescent="0.2">
      <c r="A77" s="64"/>
      <c r="B77" s="109" t="s">
        <v>382</v>
      </c>
      <c r="C77" s="37"/>
      <c r="D77" s="110"/>
      <c r="E77" s="111">
        <v>730</v>
      </c>
      <c r="F77" s="20">
        <f>SUM(F78+F79)</f>
        <v>0</v>
      </c>
      <c r="G77" s="20">
        <f>SUM(G78+G79)</f>
        <v>0</v>
      </c>
    </row>
    <row r="78" spans="1:7" s="58" customFormat="1" ht="16.5" customHeight="1" x14ac:dyDescent="0.2">
      <c r="A78" s="64"/>
      <c r="B78" s="59"/>
      <c r="C78" s="28" t="s">
        <v>383</v>
      </c>
      <c r="D78" s="28"/>
      <c r="E78" s="60">
        <v>7300</v>
      </c>
      <c r="F78" s="3"/>
      <c r="G78" s="3"/>
    </row>
    <row r="79" spans="1:7" s="58" customFormat="1" ht="16.5" customHeight="1" x14ac:dyDescent="0.2">
      <c r="A79" s="64"/>
      <c r="B79" s="61"/>
      <c r="C79" s="62" t="s">
        <v>384</v>
      </c>
      <c r="D79" s="62"/>
      <c r="E79" s="63">
        <v>7301</v>
      </c>
      <c r="F79" s="5"/>
      <c r="G79" s="5"/>
    </row>
    <row r="80" spans="1:7" s="58" customFormat="1" ht="16.5" customHeight="1" x14ac:dyDescent="0.2">
      <c r="A80" s="64"/>
      <c r="B80" s="54" t="s">
        <v>385</v>
      </c>
      <c r="C80" s="55"/>
      <c r="D80" s="56"/>
      <c r="E80" s="57">
        <v>731</v>
      </c>
      <c r="F80" s="154">
        <f>SUM(F81+F82)</f>
        <v>0</v>
      </c>
      <c r="G80" s="154">
        <f>SUM(G81+G82)</f>
        <v>0</v>
      </c>
    </row>
    <row r="81" spans="1:7" s="58" customFormat="1" ht="16.5" customHeight="1" x14ac:dyDescent="0.2">
      <c r="A81" s="64"/>
      <c r="B81" s="59"/>
      <c r="C81" s="28" t="s">
        <v>386</v>
      </c>
      <c r="D81" s="28"/>
      <c r="E81" s="60">
        <v>7310</v>
      </c>
      <c r="F81" s="3"/>
      <c r="G81" s="3"/>
    </row>
    <row r="82" spans="1:7" s="58" customFormat="1" ht="16.5" customHeight="1" x14ac:dyDescent="0.2">
      <c r="A82" s="64"/>
      <c r="B82" s="61"/>
      <c r="C82" s="62" t="s">
        <v>384</v>
      </c>
      <c r="D82" s="62"/>
      <c r="E82" s="63">
        <v>7311</v>
      </c>
      <c r="F82" s="5"/>
      <c r="G82" s="5"/>
    </row>
    <row r="83" spans="1:7" s="58" customFormat="1" ht="16.5" customHeight="1" x14ac:dyDescent="0.2">
      <c r="A83" s="64"/>
      <c r="B83" s="54" t="s">
        <v>387</v>
      </c>
      <c r="C83" s="55"/>
      <c r="D83" s="56"/>
      <c r="E83" s="57">
        <v>732</v>
      </c>
      <c r="F83" s="154">
        <f>SUM(F84+F85+F86)</f>
        <v>0</v>
      </c>
      <c r="G83" s="154">
        <f>SUM(G84+G85+G86)</f>
        <v>0</v>
      </c>
    </row>
    <row r="84" spans="1:7" s="58" customFormat="1" ht="16.5" customHeight="1" x14ac:dyDescent="0.2">
      <c r="A84" s="64"/>
      <c r="B84" s="59"/>
      <c r="C84" s="28" t="s">
        <v>388</v>
      </c>
      <c r="D84" s="28"/>
      <c r="E84" s="60">
        <v>7320</v>
      </c>
      <c r="F84" s="3"/>
      <c r="G84" s="3"/>
    </row>
    <row r="85" spans="1:7" s="58" customFormat="1" ht="16.5" customHeight="1" x14ac:dyDescent="0.2">
      <c r="A85" s="64"/>
      <c r="B85" s="59"/>
      <c r="C85" s="28" t="s">
        <v>389</v>
      </c>
      <c r="D85" s="28"/>
      <c r="E85" s="60">
        <v>7321</v>
      </c>
      <c r="F85" s="3"/>
      <c r="G85" s="3"/>
    </row>
    <row r="86" spans="1:7" s="58" customFormat="1" ht="16.5" customHeight="1" x14ac:dyDescent="0.2">
      <c r="A86" s="64"/>
      <c r="B86" s="59"/>
      <c r="C86" s="69" t="s">
        <v>390</v>
      </c>
      <c r="D86" s="70"/>
      <c r="E86" s="71">
        <v>7322</v>
      </c>
      <c r="F86" s="156">
        <f>SUM(F87+F88+F89)</f>
        <v>0</v>
      </c>
      <c r="G86" s="156">
        <f>SUM(G87+G88+G89)</f>
        <v>0</v>
      </c>
    </row>
    <row r="87" spans="1:7" s="58" customFormat="1" ht="16.5" customHeight="1" x14ac:dyDescent="0.2">
      <c r="A87" s="64"/>
      <c r="B87" s="59"/>
      <c r="C87" s="72"/>
      <c r="D87" s="28" t="s">
        <v>391</v>
      </c>
      <c r="E87" s="112" t="s">
        <v>392</v>
      </c>
      <c r="F87" s="10"/>
      <c r="G87" s="3"/>
    </row>
    <row r="88" spans="1:7" s="58" customFormat="1" ht="16.5" customHeight="1" x14ac:dyDescent="0.2">
      <c r="A88" s="64"/>
      <c r="B88" s="59"/>
      <c r="C88" s="72"/>
      <c r="D88" s="28" t="s">
        <v>393</v>
      </c>
      <c r="E88" s="112" t="s">
        <v>394</v>
      </c>
      <c r="F88" s="10"/>
      <c r="G88" s="3"/>
    </row>
    <row r="89" spans="1:7" s="58" customFormat="1" ht="16.5" customHeight="1" thickBot="1" x14ac:dyDescent="0.25">
      <c r="A89" s="64"/>
      <c r="B89" s="61"/>
      <c r="C89" s="113"/>
      <c r="D89" s="62" t="s">
        <v>395</v>
      </c>
      <c r="E89" s="114" t="s">
        <v>396</v>
      </c>
      <c r="F89" s="24"/>
      <c r="G89" s="5"/>
    </row>
    <row r="90" spans="1:7" s="58" customFormat="1" ht="16.5" customHeight="1" x14ac:dyDescent="0.2">
      <c r="A90" s="64"/>
      <c r="B90" s="54" t="s">
        <v>397</v>
      </c>
      <c r="C90" s="55"/>
      <c r="D90" s="56"/>
      <c r="E90" s="57">
        <v>733</v>
      </c>
      <c r="F90" s="154">
        <f>SUM(F91+F92)</f>
        <v>0</v>
      </c>
      <c r="G90" s="154">
        <f>SUM(G91+G92)</f>
        <v>0</v>
      </c>
    </row>
    <row r="91" spans="1:7" s="58" customFormat="1" ht="16.5" customHeight="1" x14ac:dyDescent="0.2">
      <c r="A91" s="64"/>
      <c r="B91" s="59"/>
      <c r="C91" s="28" t="s">
        <v>398</v>
      </c>
      <c r="D91" s="28"/>
      <c r="E91" s="60">
        <v>7330</v>
      </c>
      <c r="F91" s="3"/>
      <c r="G91" s="3"/>
    </row>
    <row r="92" spans="1:7" s="58" customFormat="1" ht="16.5" customHeight="1" x14ac:dyDescent="0.2">
      <c r="A92" s="64"/>
      <c r="B92" s="61"/>
      <c r="C92" s="62" t="s">
        <v>399</v>
      </c>
      <c r="D92" s="62"/>
      <c r="E92" s="63">
        <v>7331</v>
      </c>
      <c r="F92" s="5"/>
      <c r="G92" s="5"/>
    </row>
    <row r="93" spans="1:7" s="58" customFormat="1" ht="16.5" customHeight="1" x14ac:dyDescent="0.2">
      <c r="A93" s="64"/>
      <c r="B93" s="54" t="s">
        <v>400</v>
      </c>
      <c r="C93" s="55"/>
      <c r="D93" s="115"/>
      <c r="E93" s="97">
        <v>734</v>
      </c>
      <c r="F93" s="6"/>
      <c r="G93" s="6"/>
    </row>
    <row r="94" spans="1:7" s="58" customFormat="1" ht="16.5" customHeight="1" x14ac:dyDescent="0.2">
      <c r="A94" s="64"/>
      <c r="B94" s="94" t="s">
        <v>401</v>
      </c>
      <c r="C94" s="116"/>
      <c r="D94" s="115"/>
      <c r="E94" s="97">
        <v>735</v>
      </c>
      <c r="F94" s="6"/>
      <c r="G94" s="6"/>
    </row>
    <row r="95" spans="1:7" ht="27" customHeight="1" x14ac:dyDescent="0.2">
      <c r="A95" s="64"/>
      <c r="B95" s="78" t="s">
        <v>402</v>
      </c>
      <c r="C95" s="79"/>
      <c r="D95" s="80"/>
      <c r="E95" s="81">
        <v>736</v>
      </c>
      <c r="F95" s="155">
        <f>SUM(F96+F109)</f>
        <v>0</v>
      </c>
      <c r="G95" s="155">
        <f>SUM(G96+G109)</f>
        <v>0</v>
      </c>
    </row>
    <row r="96" spans="1:7" ht="27" customHeight="1" x14ac:dyDescent="0.2">
      <c r="A96" s="64"/>
      <c r="B96" s="59"/>
      <c r="C96" s="69" t="s">
        <v>403</v>
      </c>
      <c r="D96" s="70"/>
      <c r="E96" s="71">
        <v>7361</v>
      </c>
      <c r="F96" s="156">
        <f>SUM(F97+F98+F99+F100+F101+F102+F106+F107+F108)</f>
        <v>0</v>
      </c>
      <c r="G96" s="156">
        <f>SUM(G97+G98+G99+G100+G101+G102+G106+G107+G108)</f>
        <v>0</v>
      </c>
    </row>
    <row r="97" spans="1:7" ht="27" customHeight="1" x14ac:dyDescent="0.2">
      <c r="A97" s="64"/>
      <c r="B97" s="59"/>
      <c r="C97" s="72"/>
      <c r="D97" s="41" t="s">
        <v>404</v>
      </c>
      <c r="E97" s="73" t="s">
        <v>405</v>
      </c>
      <c r="F97" s="3"/>
      <c r="G97" s="3"/>
    </row>
    <row r="98" spans="1:7" ht="27" customHeight="1" x14ac:dyDescent="0.2">
      <c r="A98" s="64"/>
      <c r="B98" s="59"/>
      <c r="C98" s="72"/>
      <c r="D98" s="41" t="s">
        <v>406</v>
      </c>
      <c r="E98" s="73" t="s">
        <v>407</v>
      </c>
      <c r="F98" s="3"/>
      <c r="G98" s="3"/>
    </row>
    <row r="99" spans="1:7" ht="27" customHeight="1" x14ac:dyDescent="0.2">
      <c r="A99" s="64"/>
      <c r="B99" s="59"/>
      <c r="C99" s="72"/>
      <c r="D99" s="41" t="s">
        <v>408</v>
      </c>
      <c r="E99" s="73" t="s">
        <v>409</v>
      </c>
      <c r="F99" s="3"/>
      <c r="G99" s="3"/>
    </row>
    <row r="100" spans="1:7" ht="27" customHeight="1" x14ac:dyDescent="0.2">
      <c r="A100" s="64"/>
      <c r="B100" s="59"/>
      <c r="C100" s="72"/>
      <c r="D100" s="41" t="s">
        <v>410</v>
      </c>
      <c r="E100" s="73" t="s">
        <v>411</v>
      </c>
      <c r="F100" s="3"/>
      <c r="G100" s="3"/>
    </row>
    <row r="101" spans="1:7" ht="27" customHeight="1" x14ac:dyDescent="0.2">
      <c r="A101" s="64"/>
      <c r="B101" s="59"/>
      <c r="C101" s="72"/>
      <c r="D101" s="41" t="s">
        <v>412</v>
      </c>
      <c r="E101" s="73" t="s">
        <v>413</v>
      </c>
      <c r="F101" s="3"/>
      <c r="G101" s="3"/>
    </row>
    <row r="102" spans="1:7" ht="27" customHeight="1" x14ac:dyDescent="0.2">
      <c r="A102" s="64"/>
      <c r="B102" s="59"/>
      <c r="C102" s="72"/>
      <c r="D102" s="117" t="s">
        <v>414</v>
      </c>
      <c r="E102" s="118" t="s">
        <v>415</v>
      </c>
      <c r="F102" s="119">
        <f>SUM(F103+F104+F105)</f>
        <v>0</v>
      </c>
      <c r="G102" s="119">
        <f>SUM(G103+G104+G105)</f>
        <v>0</v>
      </c>
    </row>
    <row r="103" spans="1:7" ht="27" customHeight="1" x14ac:dyDescent="0.2">
      <c r="A103" s="64"/>
      <c r="B103" s="59"/>
      <c r="C103" s="72"/>
      <c r="D103" s="120" t="s">
        <v>416</v>
      </c>
      <c r="E103" s="73" t="s">
        <v>417</v>
      </c>
      <c r="F103" s="3"/>
      <c r="G103" s="3"/>
    </row>
    <row r="104" spans="1:7" ht="27" customHeight="1" x14ac:dyDescent="0.2">
      <c r="A104" s="64"/>
      <c r="B104" s="59"/>
      <c r="C104" s="72"/>
      <c r="D104" s="120" t="s">
        <v>418</v>
      </c>
      <c r="E104" s="83" t="s">
        <v>419</v>
      </c>
      <c r="F104" s="3"/>
      <c r="G104" s="3"/>
    </row>
    <row r="105" spans="1:7" ht="27" customHeight="1" x14ac:dyDescent="0.2">
      <c r="A105" s="64"/>
      <c r="B105" s="59"/>
      <c r="C105" s="72"/>
      <c r="D105" s="121" t="s">
        <v>420</v>
      </c>
      <c r="E105" s="122" t="s">
        <v>421</v>
      </c>
      <c r="F105" s="8"/>
      <c r="G105" s="8"/>
    </row>
    <row r="106" spans="1:7" ht="27" customHeight="1" x14ac:dyDescent="0.2">
      <c r="A106" s="64"/>
      <c r="B106" s="59"/>
      <c r="C106" s="72"/>
      <c r="D106" s="41" t="s">
        <v>422</v>
      </c>
      <c r="E106" s="91" t="s">
        <v>506</v>
      </c>
      <c r="F106" s="3"/>
      <c r="G106" s="3"/>
    </row>
    <row r="107" spans="1:7" ht="27" customHeight="1" x14ac:dyDescent="0.2">
      <c r="A107" s="64"/>
      <c r="B107" s="59"/>
      <c r="C107" s="72"/>
      <c r="D107" s="41" t="s">
        <v>423</v>
      </c>
      <c r="E107" s="91" t="s">
        <v>507</v>
      </c>
      <c r="F107" s="3"/>
      <c r="G107" s="3"/>
    </row>
    <row r="108" spans="1:7" ht="27" customHeight="1" x14ac:dyDescent="0.2">
      <c r="A108" s="64"/>
      <c r="B108" s="59"/>
      <c r="C108" s="74"/>
      <c r="D108" s="75" t="s">
        <v>424</v>
      </c>
      <c r="E108" s="93" t="s">
        <v>508</v>
      </c>
      <c r="F108" s="4"/>
      <c r="G108" s="4"/>
    </row>
    <row r="109" spans="1:7" ht="27" customHeight="1" x14ac:dyDescent="0.2">
      <c r="A109" s="64"/>
      <c r="B109" s="59"/>
      <c r="C109" s="69" t="s">
        <v>425</v>
      </c>
      <c r="D109" s="70"/>
      <c r="E109" s="71">
        <v>7362</v>
      </c>
      <c r="F109" s="156">
        <f>SUM(F110+F111+F112+F113+F114+F115+F119+F120+F122)</f>
        <v>0</v>
      </c>
      <c r="G109" s="156">
        <f>SUM(G110+G111+G112+G113+G114+G115+G119+G120+G122)</f>
        <v>0</v>
      </c>
    </row>
    <row r="110" spans="1:7" ht="27" customHeight="1" x14ac:dyDescent="0.2">
      <c r="A110" s="64"/>
      <c r="B110" s="59"/>
      <c r="C110" s="72"/>
      <c r="D110" s="41" t="s">
        <v>404</v>
      </c>
      <c r="E110" s="91" t="s">
        <v>509</v>
      </c>
      <c r="F110" s="3"/>
      <c r="G110" s="3"/>
    </row>
    <row r="111" spans="1:7" ht="27" customHeight="1" x14ac:dyDescent="0.2">
      <c r="A111" s="64"/>
      <c r="B111" s="59"/>
      <c r="C111" s="72"/>
      <c r="D111" s="41" t="s">
        <v>406</v>
      </c>
      <c r="E111" s="91" t="s">
        <v>510</v>
      </c>
      <c r="F111" s="3"/>
      <c r="G111" s="3"/>
    </row>
    <row r="112" spans="1:7" ht="27" customHeight="1" x14ac:dyDescent="0.2">
      <c r="A112" s="64"/>
      <c r="B112" s="59"/>
      <c r="C112" s="72"/>
      <c r="D112" s="41" t="s">
        <v>426</v>
      </c>
      <c r="E112" s="91" t="s">
        <v>511</v>
      </c>
      <c r="F112" s="3"/>
      <c r="G112" s="3"/>
    </row>
    <row r="113" spans="1:8" ht="27" customHeight="1" x14ac:dyDescent="0.2">
      <c r="A113" s="64"/>
      <c r="B113" s="59"/>
      <c r="C113" s="72"/>
      <c r="D113" s="41" t="s">
        <v>410</v>
      </c>
      <c r="E113" s="91" t="s">
        <v>512</v>
      </c>
      <c r="F113" s="3"/>
      <c r="G113" s="3"/>
    </row>
    <row r="114" spans="1:8" ht="27" customHeight="1" x14ac:dyDescent="0.2">
      <c r="A114" s="64"/>
      <c r="B114" s="59"/>
      <c r="C114" s="72"/>
      <c r="D114" s="41" t="s">
        <v>412</v>
      </c>
      <c r="E114" s="91" t="s">
        <v>513</v>
      </c>
      <c r="F114" s="3"/>
      <c r="G114" s="3"/>
    </row>
    <row r="115" spans="1:8" ht="27" customHeight="1" x14ac:dyDescent="0.2">
      <c r="A115" s="64"/>
      <c r="B115" s="59"/>
      <c r="C115" s="72"/>
      <c r="D115" s="117" t="s">
        <v>427</v>
      </c>
      <c r="E115" s="123">
        <v>73625</v>
      </c>
      <c r="F115" s="157">
        <f>SUM(F116+F117+F118)</f>
        <v>0</v>
      </c>
      <c r="G115" s="157">
        <f>SUM(G116+G117+G118)</f>
        <v>0</v>
      </c>
    </row>
    <row r="116" spans="1:8" ht="27" customHeight="1" x14ac:dyDescent="0.2">
      <c r="A116" s="64"/>
      <c r="B116" s="59"/>
      <c r="C116" s="72"/>
      <c r="D116" s="120" t="s">
        <v>416</v>
      </c>
      <c r="E116" s="83" t="s">
        <v>428</v>
      </c>
      <c r="F116" s="3"/>
      <c r="G116" s="3"/>
    </row>
    <row r="117" spans="1:8" ht="27" customHeight="1" x14ac:dyDescent="0.2">
      <c r="A117" s="64"/>
      <c r="B117" s="59"/>
      <c r="C117" s="72"/>
      <c r="D117" s="120" t="s">
        <v>418</v>
      </c>
      <c r="E117" s="83" t="s">
        <v>429</v>
      </c>
      <c r="F117" s="3"/>
      <c r="G117" s="3"/>
    </row>
    <row r="118" spans="1:8" ht="27" customHeight="1" x14ac:dyDescent="0.2">
      <c r="A118" s="64"/>
      <c r="B118" s="59"/>
      <c r="C118" s="72"/>
      <c r="D118" s="121" t="s">
        <v>430</v>
      </c>
      <c r="E118" s="122" t="s">
        <v>431</v>
      </c>
      <c r="F118" s="8"/>
      <c r="G118" s="8"/>
    </row>
    <row r="119" spans="1:8" ht="27" customHeight="1" x14ac:dyDescent="0.2">
      <c r="A119" s="64"/>
      <c r="B119" s="59"/>
      <c r="C119" s="72"/>
      <c r="D119" s="41" t="s">
        <v>422</v>
      </c>
      <c r="E119" s="91" t="s">
        <v>514</v>
      </c>
      <c r="F119" s="3"/>
      <c r="G119" s="3"/>
    </row>
    <row r="120" spans="1:8" ht="27" customHeight="1" x14ac:dyDescent="0.2">
      <c r="A120" s="64"/>
      <c r="B120" s="59"/>
      <c r="C120" s="72"/>
      <c r="D120" s="41" t="s">
        <v>423</v>
      </c>
      <c r="E120" s="91" t="s">
        <v>515</v>
      </c>
      <c r="F120" s="3"/>
      <c r="G120" s="3"/>
    </row>
    <row r="121" spans="1:8" ht="27" customHeight="1" x14ac:dyDescent="0.2">
      <c r="A121" s="64"/>
      <c r="B121" s="59"/>
      <c r="C121" s="72"/>
      <c r="D121" s="41" t="s">
        <v>432</v>
      </c>
      <c r="E121" s="90"/>
      <c r="F121" s="444"/>
      <c r="G121" s="444"/>
      <c r="H121" s="388" t="s">
        <v>517</v>
      </c>
    </row>
    <row r="122" spans="1:8" ht="27" customHeight="1" x14ac:dyDescent="0.2">
      <c r="A122" s="64"/>
      <c r="B122" s="61"/>
      <c r="C122" s="113"/>
      <c r="D122" s="124" t="s">
        <v>433</v>
      </c>
      <c r="E122" s="426" t="s">
        <v>516</v>
      </c>
      <c r="F122" s="5"/>
      <c r="G122" s="5"/>
    </row>
    <row r="123" spans="1:8" ht="27" customHeight="1" x14ac:dyDescent="0.2">
      <c r="A123" s="64"/>
      <c r="B123" s="78" t="s">
        <v>434</v>
      </c>
      <c r="C123" s="79"/>
      <c r="D123" s="80"/>
      <c r="E123" s="81">
        <v>737</v>
      </c>
      <c r="F123" s="155">
        <f>SUM(F125+F126+F128+F129+F132+F135+F143+F144+F145+F146)</f>
        <v>0</v>
      </c>
      <c r="G123" s="155">
        <f>SUM(G125+G126+G128+G129+G132+G135+G143+G144+G145+G146)</f>
        <v>0</v>
      </c>
    </row>
    <row r="124" spans="1:8" s="58" customFormat="1" ht="17.25" customHeight="1" x14ac:dyDescent="0.2">
      <c r="A124" s="53"/>
      <c r="B124" s="86"/>
      <c r="C124" s="28" t="s">
        <v>435</v>
      </c>
      <c r="D124" s="28"/>
      <c r="E124" s="125"/>
      <c r="F124" s="444"/>
      <c r="G124" s="444"/>
    </row>
    <row r="125" spans="1:8" s="58" customFormat="1" ht="17.25" customHeight="1" x14ac:dyDescent="0.2">
      <c r="A125" s="53"/>
      <c r="B125" s="86"/>
      <c r="C125" s="28" t="s">
        <v>436</v>
      </c>
      <c r="D125" s="28"/>
      <c r="E125" s="60">
        <v>7370</v>
      </c>
      <c r="F125" s="3"/>
      <c r="G125" s="3"/>
    </row>
    <row r="126" spans="1:8" s="58" customFormat="1" ht="17.25" customHeight="1" x14ac:dyDescent="0.2">
      <c r="A126" s="53"/>
      <c r="B126" s="86"/>
      <c r="C126" s="28" t="s">
        <v>437</v>
      </c>
      <c r="D126" s="28"/>
      <c r="E126" s="60">
        <v>7371</v>
      </c>
      <c r="F126" s="10"/>
      <c r="G126" s="3"/>
    </row>
    <row r="127" spans="1:8" s="58" customFormat="1" ht="17.25" customHeight="1" x14ac:dyDescent="0.2">
      <c r="A127" s="53"/>
      <c r="B127" s="86"/>
      <c r="C127" s="28" t="s">
        <v>438</v>
      </c>
      <c r="D127" s="28"/>
      <c r="E127" s="90"/>
      <c r="F127" s="444"/>
      <c r="G127" s="444"/>
    </row>
    <row r="128" spans="1:8" s="58" customFormat="1" ht="17.25" customHeight="1" thickBot="1" x14ac:dyDescent="0.25">
      <c r="A128" s="53"/>
      <c r="B128" s="86"/>
      <c r="C128" s="28" t="s">
        <v>439</v>
      </c>
      <c r="D128" s="28"/>
      <c r="E128" s="60">
        <v>7372</v>
      </c>
      <c r="F128" s="3"/>
      <c r="G128" s="3"/>
    </row>
    <row r="129" spans="1:7" s="58" customFormat="1" ht="17.25" customHeight="1" x14ac:dyDescent="0.2">
      <c r="A129" s="53"/>
      <c r="B129" s="86"/>
      <c r="C129" s="69" t="s">
        <v>440</v>
      </c>
      <c r="D129" s="70"/>
      <c r="E129" s="71">
        <v>7373</v>
      </c>
      <c r="F129" s="156">
        <f>SUM(F130+F131)</f>
        <v>0</v>
      </c>
      <c r="G129" s="156">
        <f>SUM(G130+G131)</f>
        <v>0</v>
      </c>
    </row>
    <row r="130" spans="1:7" s="58" customFormat="1" ht="17.25" customHeight="1" x14ac:dyDescent="0.2">
      <c r="A130" s="53"/>
      <c r="B130" s="86"/>
      <c r="C130" s="72"/>
      <c r="D130" s="41" t="s">
        <v>441</v>
      </c>
      <c r="E130" s="83" t="s">
        <v>442</v>
      </c>
      <c r="F130" s="3"/>
      <c r="G130" s="3"/>
    </row>
    <row r="131" spans="1:7" s="58" customFormat="1" ht="17.25" customHeight="1" thickBot="1" x14ac:dyDescent="0.25">
      <c r="A131" s="53"/>
      <c r="B131" s="86"/>
      <c r="C131" s="74"/>
      <c r="D131" s="75" t="s">
        <v>443</v>
      </c>
      <c r="E131" s="85" t="s">
        <v>444</v>
      </c>
      <c r="F131" s="4"/>
      <c r="G131" s="4"/>
    </row>
    <row r="132" spans="1:7" s="58" customFormat="1" ht="17.25" customHeight="1" x14ac:dyDescent="0.2">
      <c r="A132" s="53"/>
      <c r="B132" s="86"/>
      <c r="C132" s="69" t="s">
        <v>445</v>
      </c>
      <c r="D132" s="70"/>
      <c r="E132" s="71">
        <v>7374</v>
      </c>
      <c r="F132" s="156">
        <f>SUM(F133+F134)</f>
        <v>0</v>
      </c>
      <c r="G132" s="156">
        <f>SUM(G133+G134)</f>
        <v>0</v>
      </c>
    </row>
    <row r="133" spans="1:7" s="58" customFormat="1" ht="17.25" customHeight="1" x14ac:dyDescent="0.2">
      <c r="A133" s="53"/>
      <c r="B133" s="86"/>
      <c r="C133" s="72"/>
      <c r="D133" s="41" t="s">
        <v>446</v>
      </c>
      <c r="E133" s="83" t="s">
        <v>447</v>
      </c>
      <c r="F133" s="3"/>
      <c r="G133" s="3"/>
    </row>
    <row r="134" spans="1:7" s="58" customFormat="1" ht="17.25" customHeight="1" thickBot="1" x14ac:dyDescent="0.25">
      <c r="A134" s="53"/>
      <c r="B134" s="86"/>
      <c r="C134" s="74"/>
      <c r="D134" s="75" t="s">
        <v>448</v>
      </c>
      <c r="E134" s="85" t="s">
        <v>449</v>
      </c>
      <c r="F134" s="4"/>
      <c r="G134" s="4"/>
    </row>
    <row r="135" spans="1:7" ht="27" customHeight="1" x14ac:dyDescent="0.2">
      <c r="A135" s="64"/>
      <c r="B135" s="59"/>
      <c r="C135" s="69" t="s">
        <v>450</v>
      </c>
      <c r="D135" s="70"/>
      <c r="E135" s="71">
        <v>7375</v>
      </c>
      <c r="F135" s="156">
        <f>SUM(F136+F137+F138+F139+F140+F141+F142)</f>
        <v>0</v>
      </c>
      <c r="G135" s="156">
        <f>SUM(G136+G137+G138+G139+G140+G141+G142)</f>
        <v>0</v>
      </c>
    </row>
    <row r="136" spans="1:7" ht="27" customHeight="1" x14ac:dyDescent="0.2">
      <c r="A136" s="64"/>
      <c r="B136" s="59"/>
      <c r="C136" s="72"/>
      <c r="D136" s="41" t="s">
        <v>503</v>
      </c>
      <c r="E136" s="73" t="s">
        <v>451</v>
      </c>
      <c r="F136" s="3"/>
      <c r="G136" s="3"/>
    </row>
    <row r="137" spans="1:7" ht="27" customHeight="1" x14ac:dyDescent="0.2">
      <c r="A137" s="64"/>
      <c r="B137" s="59"/>
      <c r="C137" s="72"/>
      <c r="D137" s="41" t="s">
        <v>452</v>
      </c>
      <c r="E137" s="73" t="s">
        <v>453</v>
      </c>
      <c r="F137" s="3"/>
      <c r="G137" s="3"/>
    </row>
    <row r="138" spans="1:7" ht="27" customHeight="1" x14ac:dyDescent="0.2">
      <c r="A138" s="64"/>
      <c r="B138" s="59"/>
      <c r="C138" s="72"/>
      <c r="D138" s="41" t="s">
        <v>454</v>
      </c>
      <c r="E138" s="73" t="s">
        <v>455</v>
      </c>
      <c r="F138" s="3"/>
      <c r="G138" s="3"/>
    </row>
    <row r="139" spans="1:7" ht="27" customHeight="1" x14ac:dyDescent="0.2">
      <c r="A139" s="64"/>
      <c r="B139" s="59"/>
      <c r="C139" s="72"/>
      <c r="D139" s="41" t="s">
        <v>456</v>
      </c>
      <c r="E139" s="73" t="s">
        <v>457</v>
      </c>
      <c r="F139" s="3"/>
      <c r="G139" s="3"/>
    </row>
    <row r="140" spans="1:7" ht="27" customHeight="1" x14ac:dyDescent="0.2">
      <c r="A140" s="64"/>
      <c r="B140" s="59"/>
      <c r="C140" s="72"/>
      <c r="D140" s="41" t="s">
        <v>458</v>
      </c>
      <c r="E140" s="73" t="s">
        <v>459</v>
      </c>
      <c r="F140" s="3"/>
      <c r="G140" s="3"/>
    </row>
    <row r="141" spans="1:7" ht="27" customHeight="1" x14ac:dyDescent="0.2">
      <c r="A141" s="64"/>
      <c r="B141" s="59"/>
      <c r="C141" s="72"/>
      <c r="D141" s="41" t="s">
        <v>460</v>
      </c>
      <c r="E141" s="73" t="s">
        <v>461</v>
      </c>
      <c r="F141" s="3"/>
      <c r="G141" s="3"/>
    </row>
    <row r="142" spans="1:7" ht="27" customHeight="1" x14ac:dyDescent="0.2">
      <c r="A142" s="64"/>
      <c r="B142" s="59"/>
      <c r="C142" s="74"/>
      <c r="D142" s="75" t="s">
        <v>462</v>
      </c>
      <c r="E142" s="76" t="s">
        <v>463</v>
      </c>
      <c r="F142" s="4"/>
      <c r="G142" s="4"/>
    </row>
    <row r="143" spans="1:7" ht="27" customHeight="1" x14ac:dyDescent="0.2">
      <c r="A143" s="64"/>
      <c r="B143" s="59"/>
      <c r="C143" s="28" t="s">
        <v>464</v>
      </c>
      <c r="D143" s="28"/>
      <c r="E143" s="60">
        <v>7376</v>
      </c>
      <c r="F143" s="3"/>
      <c r="G143" s="3"/>
    </row>
    <row r="144" spans="1:7" ht="27" customHeight="1" x14ac:dyDescent="0.2">
      <c r="A144" s="64"/>
      <c r="B144" s="59"/>
      <c r="C144" s="28" t="s">
        <v>465</v>
      </c>
      <c r="D144" s="28"/>
      <c r="E144" s="60">
        <v>7377</v>
      </c>
      <c r="F144" s="3"/>
      <c r="G144" s="3"/>
    </row>
    <row r="145" spans="1:8" ht="27" customHeight="1" x14ac:dyDescent="0.2">
      <c r="A145" s="64"/>
      <c r="B145" s="59"/>
      <c r="C145" s="28" t="s">
        <v>466</v>
      </c>
      <c r="D145" s="28"/>
      <c r="E145" s="60">
        <v>7378</v>
      </c>
      <c r="F145" s="3"/>
      <c r="G145" s="3"/>
    </row>
    <row r="146" spans="1:8" ht="27" customHeight="1" thickBot="1" x14ac:dyDescent="0.25">
      <c r="A146" s="98"/>
      <c r="B146" s="126"/>
      <c r="C146" s="127" t="s">
        <v>467</v>
      </c>
      <c r="D146" s="127"/>
      <c r="E146" s="128">
        <v>7379</v>
      </c>
      <c r="F146" s="9"/>
      <c r="G146" s="9"/>
      <c r="H146" s="422"/>
    </row>
    <row r="147" spans="1:8" ht="27" customHeight="1" thickTop="1" thickBot="1" x14ac:dyDescent="0.25">
      <c r="A147" s="64"/>
      <c r="B147" s="443" t="s">
        <v>542</v>
      </c>
      <c r="C147" s="440"/>
      <c r="D147" s="441"/>
      <c r="E147" s="442">
        <v>738</v>
      </c>
      <c r="F147" s="3"/>
      <c r="G147" s="3"/>
      <c r="H147" s="422"/>
    </row>
    <row r="148" spans="1:8" ht="27" customHeight="1" thickTop="1" thickBot="1" x14ac:dyDescent="0.25">
      <c r="A148" s="129" t="s">
        <v>468</v>
      </c>
      <c r="B148" s="130"/>
      <c r="C148" s="131"/>
      <c r="D148" s="132"/>
      <c r="E148" s="133">
        <v>74</v>
      </c>
      <c r="F148" s="427">
        <f>SUM(F149+F150+F151+F152+F160)</f>
        <v>0</v>
      </c>
      <c r="G148" s="427">
        <f>SUM(G149+G150+G151+G152+G160)</f>
        <v>0</v>
      </c>
    </row>
    <row r="149" spans="1:8" s="58" customFormat="1" ht="17.25" customHeight="1" x14ac:dyDescent="0.2">
      <c r="A149" s="134"/>
      <c r="B149" s="135" t="s">
        <v>469</v>
      </c>
      <c r="C149" s="136"/>
      <c r="D149" s="137"/>
      <c r="E149" s="97">
        <v>741</v>
      </c>
      <c r="F149" s="6"/>
      <c r="G149" s="6"/>
    </row>
    <row r="150" spans="1:8" s="58" customFormat="1" ht="17.25" customHeight="1" x14ac:dyDescent="0.2">
      <c r="A150" s="138"/>
      <c r="B150" s="139" t="s">
        <v>470</v>
      </c>
      <c r="C150" s="140"/>
      <c r="D150" s="141"/>
      <c r="E150" s="97">
        <v>742</v>
      </c>
      <c r="F150" s="6"/>
      <c r="G150" s="6"/>
    </row>
    <row r="151" spans="1:8" s="58" customFormat="1" ht="17.25" customHeight="1" x14ac:dyDescent="0.2">
      <c r="A151" s="138"/>
      <c r="B151" s="139" t="s">
        <v>491</v>
      </c>
      <c r="C151" s="140"/>
      <c r="D151" s="141"/>
      <c r="E151" s="57">
        <v>743</v>
      </c>
      <c r="F151" s="11"/>
      <c r="G151" s="11"/>
    </row>
    <row r="152" spans="1:8" s="58" customFormat="1" ht="17.25" customHeight="1" x14ac:dyDescent="0.2">
      <c r="A152" s="53"/>
      <c r="B152" s="59" t="s">
        <v>471</v>
      </c>
      <c r="C152" s="142"/>
      <c r="D152" s="41"/>
      <c r="E152" s="57">
        <v>744</v>
      </c>
      <c r="F152" s="154">
        <f>SUM(F153+F159)</f>
        <v>0</v>
      </c>
      <c r="G152" s="154">
        <f>SUM(G153+G159)</f>
        <v>0</v>
      </c>
    </row>
    <row r="153" spans="1:8" s="58" customFormat="1" ht="17.25" customHeight="1" x14ac:dyDescent="0.2">
      <c r="A153" s="53"/>
      <c r="B153" s="59"/>
      <c r="C153" s="69" t="s">
        <v>472</v>
      </c>
      <c r="D153" s="70"/>
      <c r="E153" s="71">
        <v>7442</v>
      </c>
      <c r="F153" s="156">
        <f>SUM(F154+F155+F156+F157+F158)</f>
        <v>0</v>
      </c>
      <c r="G153" s="156">
        <f>SUM(G154+G155+G156+G157+G158)</f>
        <v>0</v>
      </c>
    </row>
    <row r="154" spans="1:8" s="58" customFormat="1" ht="17.25" customHeight="1" x14ac:dyDescent="0.2">
      <c r="A154" s="53"/>
      <c r="B154" s="59"/>
      <c r="C154" s="72"/>
      <c r="D154" s="41" t="s">
        <v>473</v>
      </c>
      <c r="E154" s="83">
        <v>74420</v>
      </c>
      <c r="F154" s="3"/>
      <c r="G154" s="3"/>
    </row>
    <row r="155" spans="1:8" s="58" customFormat="1" ht="17.25" customHeight="1" x14ac:dyDescent="0.2">
      <c r="A155" s="53"/>
      <c r="B155" s="59"/>
      <c r="C155" s="72"/>
      <c r="D155" s="41" t="s">
        <v>474</v>
      </c>
      <c r="E155" s="83">
        <v>74421</v>
      </c>
      <c r="F155" s="3"/>
      <c r="G155" s="3"/>
    </row>
    <row r="156" spans="1:8" s="58" customFormat="1" ht="17.25" customHeight="1" x14ac:dyDescent="0.2">
      <c r="A156" s="53"/>
      <c r="B156" s="59"/>
      <c r="C156" s="72"/>
      <c r="D156" s="41" t="s">
        <v>475</v>
      </c>
      <c r="E156" s="83">
        <v>74422</v>
      </c>
      <c r="F156" s="3"/>
      <c r="G156" s="3"/>
    </row>
    <row r="157" spans="1:8" s="58" customFormat="1" ht="17.25" customHeight="1" x14ac:dyDescent="0.2">
      <c r="A157" s="53"/>
      <c r="B157" s="59"/>
      <c r="C157" s="72"/>
      <c r="D157" s="41" t="s">
        <v>476</v>
      </c>
      <c r="E157" s="83">
        <v>74423</v>
      </c>
      <c r="F157" s="3"/>
      <c r="G157" s="3"/>
    </row>
    <row r="158" spans="1:8" s="58" customFormat="1" ht="17.25" customHeight="1" x14ac:dyDescent="0.2">
      <c r="A158" s="53"/>
      <c r="B158" s="59"/>
      <c r="C158" s="74"/>
      <c r="D158" s="75" t="s">
        <v>477</v>
      </c>
      <c r="E158" s="85">
        <v>74424</v>
      </c>
      <c r="F158" s="4"/>
      <c r="G158" s="4"/>
    </row>
    <row r="159" spans="1:8" s="58" customFormat="1" ht="17.25" customHeight="1" x14ac:dyDescent="0.2">
      <c r="A159" s="53"/>
      <c r="B159" s="61"/>
      <c r="C159" s="62" t="s">
        <v>478</v>
      </c>
      <c r="D159" s="62"/>
      <c r="E159" s="63">
        <v>7449</v>
      </c>
      <c r="F159" s="5"/>
      <c r="G159" s="5"/>
    </row>
    <row r="160" spans="1:8" s="58" customFormat="1" ht="17.25" customHeight="1" thickBot="1" x14ac:dyDescent="0.25">
      <c r="A160" s="143"/>
      <c r="B160" s="99" t="s">
        <v>479</v>
      </c>
      <c r="C160" s="100"/>
      <c r="D160" s="101"/>
      <c r="E160" s="102">
        <v>749</v>
      </c>
      <c r="F160" s="7"/>
      <c r="G160" s="7"/>
    </row>
    <row r="161" spans="1:8" ht="27" customHeight="1" thickTop="1" thickBot="1" x14ac:dyDescent="0.25">
      <c r="A161" s="129" t="s">
        <v>480</v>
      </c>
      <c r="B161" s="144"/>
      <c r="C161" s="131"/>
      <c r="D161" s="145"/>
      <c r="E161" s="146">
        <v>75</v>
      </c>
      <c r="F161" s="428">
        <v>0</v>
      </c>
      <c r="G161" s="428">
        <v>0</v>
      </c>
    </row>
    <row r="162" spans="1:8" ht="27" customHeight="1" x14ac:dyDescent="0.2">
      <c r="A162" s="147" t="s">
        <v>481</v>
      </c>
      <c r="B162" s="144"/>
      <c r="C162" s="131"/>
      <c r="D162" s="148"/>
      <c r="E162" s="146">
        <v>76</v>
      </c>
      <c r="F162" s="428">
        <v>0</v>
      </c>
      <c r="G162" s="428">
        <v>0</v>
      </c>
    </row>
    <row r="163" spans="1:8" ht="30" customHeight="1" x14ac:dyDescent="0.2">
      <c r="A163" s="461" t="s">
        <v>482</v>
      </c>
      <c r="B163" s="461"/>
      <c r="C163" s="461"/>
      <c r="D163" s="461"/>
      <c r="E163" s="149" t="s">
        <v>483</v>
      </c>
      <c r="F163" s="158">
        <f>F7+F161+F162</f>
        <v>0</v>
      </c>
      <c r="G163" s="158">
        <f>G7+G161+G162</f>
        <v>0</v>
      </c>
    </row>
    <row r="164" spans="1:8" ht="22.15" customHeight="1" x14ac:dyDescent="0.2">
      <c r="E164" s="150"/>
      <c r="F164" s="150"/>
      <c r="G164" s="150"/>
    </row>
    <row r="165" spans="1:8" ht="22.15" customHeight="1" x14ac:dyDescent="0.2">
      <c r="E165" s="150"/>
      <c r="F165" s="150"/>
      <c r="G165" s="150"/>
    </row>
    <row r="166" spans="1:8" ht="30" customHeight="1" thickTop="1" thickBot="1" x14ac:dyDescent="0.25">
      <c r="A166" s="462" t="s">
        <v>484</v>
      </c>
      <c r="B166" s="462"/>
      <c r="C166" s="462"/>
      <c r="D166" s="462"/>
      <c r="E166" s="151"/>
      <c r="F166" s="429">
        <v>2027</v>
      </c>
      <c r="G166" s="429">
        <v>2028</v>
      </c>
      <c r="H166" s="457"/>
    </row>
    <row r="167" spans="1:8" ht="22.15" customHeight="1" thickTop="1" thickBot="1" x14ac:dyDescent="0.25">
      <c r="A167" s="465" t="s">
        <v>494</v>
      </c>
      <c r="B167" s="466"/>
      <c r="C167" s="466"/>
      <c r="D167" s="466"/>
      <c r="E167" s="153"/>
      <c r="F167" s="159">
        <f>F163-Charges!F213</f>
        <v>0</v>
      </c>
      <c r="G167" s="160">
        <f>G163-Charges!G213</f>
        <v>0</v>
      </c>
      <c r="H167" s="457"/>
    </row>
    <row r="168" spans="1:8" ht="22.15" customHeight="1" thickTop="1" x14ac:dyDescent="0.2">
      <c r="E168" s="150"/>
      <c r="F168" s="150"/>
      <c r="G168" s="150"/>
      <c r="H168" s="457"/>
    </row>
    <row r="169" spans="1:8" ht="22.15" customHeight="1" x14ac:dyDescent="0.2">
      <c r="E169" s="150"/>
      <c r="F169" s="150"/>
      <c r="G169" s="150"/>
    </row>
    <row r="170" spans="1:8" ht="30" customHeight="1" x14ac:dyDescent="0.2">
      <c r="A170" s="454" t="s">
        <v>485</v>
      </c>
      <c r="B170" s="454"/>
      <c r="C170" s="454"/>
      <c r="D170" s="454"/>
      <c r="E170" s="454"/>
      <c r="F170" s="429">
        <v>2027</v>
      </c>
      <c r="G170" s="429">
        <v>2028</v>
      </c>
    </row>
    <row r="171" spans="1:8" ht="27" customHeight="1" x14ac:dyDescent="0.2">
      <c r="A171" s="463" t="s">
        <v>486</v>
      </c>
      <c r="B171" s="463"/>
      <c r="C171" s="463"/>
      <c r="D171" s="463"/>
      <c r="E171" s="463"/>
      <c r="F171" s="161">
        <f>F95+F123</f>
        <v>0</v>
      </c>
      <c r="G171" s="161">
        <f>G95+G123</f>
        <v>0</v>
      </c>
    </row>
    <row r="172" spans="1:8" ht="27" customHeight="1" thickTop="1" thickBot="1" x14ac:dyDescent="0.25">
      <c r="A172" s="467" t="s">
        <v>487</v>
      </c>
      <c r="B172" s="467"/>
      <c r="C172" s="467"/>
      <c r="D172" s="467"/>
      <c r="E172" s="467"/>
      <c r="F172" s="162" t="e">
        <f>F171/F163</f>
        <v>#DIV/0!</v>
      </c>
      <c r="G172" s="162" t="e">
        <f>G171/G163</f>
        <v>#DIV/0!</v>
      </c>
    </row>
    <row r="173" spans="1:8" ht="27" customHeight="1" thickTop="1" thickBot="1" x14ac:dyDescent="0.25">
      <c r="A173" s="467" t="s">
        <v>505</v>
      </c>
      <c r="B173" s="467"/>
      <c r="C173" s="467"/>
      <c r="D173" s="467"/>
      <c r="E173" s="467"/>
      <c r="F173" s="162" t="e">
        <f>F136/F171</f>
        <v>#DIV/0!</v>
      </c>
      <c r="G173" s="162" t="e">
        <f>G136/G171</f>
        <v>#DIV/0!</v>
      </c>
    </row>
    <row r="174" spans="1:8" ht="27" customHeight="1" thickTop="1" thickBot="1" x14ac:dyDescent="0.25">
      <c r="A174" s="463" t="s">
        <v>488</v>
      </c>
      <c r="B174" s="463"/>
      <c r="C174" s="463"/>
      <c r="D174" s="463"/>
      <c r="E174" s="463"/>
      <c r="F174" s="161">
        <f>F163-F171</f>
        <v>0</v>
      </c>
      <c r="G174" s="161">
        <f>G163-G171</f>
        <v>0</v>
      </c>
    </row>
    <row r="175" spans="1:8" ht="27" customHeight="1" x14ac:dyDescent="0.2">
      <c r="A175" s="464" t="s">
        <v>489</v>
      </c>
      <c r="B175" s="464"/>
      <c r="C175" s="464"/>
      <c r="D175" s="464"/>
      <c r="E175" s="464"/>
      <c r="F175" s="163" t="e">
        <f>F174/F163</f>
        <v>#DIV/0!</v>
      </c>
      <c r="G175" s="163" t="e">
        <f>G174/G163</f>
        <v>#DIV/0!</v>
      </c>
    </row>
    <row r="176" spans="1:8" ht="15.75" thickTop="1" x14ac:dyDescent="0.2"/>
  </sheetData>
  <sheetProtection sheet="1" formatCells="0" formatColumns="0" formatRows="0" insertColumns="0" insertRows="0" insertHyperlinks="0" deleteColumns="0" deleteRows="0" sort="0" autoFilter="0" pivotTables="0"/>
  <mergeCells count="21">
    <mergeCell ref="A174:E174"/>
    <mergeCell ref="A175:E175"/>
    <mergeCell ref="H166:H168"/>
    <mergeCell ref="A167:D167"/>
    <mergeCell ref="A170:E170"/>
    <mergeCell ref="A171:E171"/>
    <mergeCell ref="A172:E172"/>
    <mergeCell ref="A173:E173"/>
    <mergeCell ref="A74:D74"/>
    <mergeCell ref="A75:D75"/>
    <mergeCell ref="A163:D163"/>
    <mergeCell ref="A166:D166"/>
    <mergeCell ref="C31:D31"/>
    <mergeCell ref="C32:D32"/>
    <mergeCell ref="C33:D33"/>
    <mergeCell ref="C34:D34"/>
    <mergeCell ref="A1:G1"/>
    <mergeCell ref="H15:H17"/>
    <mergeCell ref="C23:D23"/>
    <mergeCell ref="C24:D24"/>
    <mergeCell ref="C30:D30"/>
  </mergeCells>
  <phoneticPr fontId="33" type="noConversion"/>
  <dataValidations count="1">
    <dataValidation type="list" allowBlank="1" showInputMessage="1" showErrorMessage="1" sqref="F5:G5" xr:uid="{00000000-0002-0000-0200-000000000000}">
      <formula1>"2027,2028"</formula1>
    </dataValidation>
  </dataValidations>
  <pageMargins left="0.70833333333333304" right="0.70833333333333304" top="0.74791666666666701" bottom="0.74791666666666701" header="0.51180555555555496" footer="0.51180555555555496"/>
  <pageSetup paperSize="9" scale="60" firstPageNumber="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1BD7DBBB58F459B5FDC8391B49D5A" ma:contentTypeVersion="4" ma:contentTypeDescription="Create a new document." ma:contentTypeScope="" ma:versionID="37d4ba47c171949efc0a297cff2b4dc6">
  <xsd:schema xmlns:xsd="http://www.w3.org/2001/XMLSchema" xmlns:xs="http://www.w3.org/2001/XMLSchema" xmlns:p="http://schemas.microsoft.com/office/2006/metadata/properties" xmlns:ns2="1ba29930-2af9-40b7-bee1-eebb1b70dc4e" targetNamespace="http://schemas.microsoft.com/office/2006/metadata/properties" ma:root="true" ma:fieldsID="adfbb1b8917ae612df7e70859811bba6" ns2:_="">
    <xsd:import namespace="1ba29930-2af9-40b7-bee1-eebb1b70dc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a29930-2af9-40b7-bee1-eebb1b70d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72223-319E-4A27-B8E0-4D4CC165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a29930-2af9-40b7-bee1-eebb1b70d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17A4A-B8F5-4B46-B87B-CBAE40AA0F47}">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1ba29930-2af9-40b7-bee1-eebb1b70dc4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667F6219-ADC0-48E5-B89F-FA8BB435E0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Remarques préalables</vt:lpstr>
      <vt:lpstr>Charges</vt:lpstr>
      <vt:lpstr>Produits</vt:lpstr>
      <vt:lpstr>Charges!_FilterDatabase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VAILLANT Thibaud</cp:lastModifiedBy>
  <cp:revision>5</cp:revision>
  <dcterms:created xsi:type="dcterms:W3CDTF">1996-10-21T11:03:58Z</dcterms:created>
  <dcterms:modified xsi:type="dcterms:W3CDTF">2026-01-22T09:17:46Z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0x0101008631BD7DBBB58F459B5FDC8391B49D5A</vt:lpwstr>
  </property>
</Properties>
</file>