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wb365.sharepoint.com/sites/ServicedesMusiques/Shared Documents/General/Appel 5 décembre 2025 - contrats de 3 ans/VM contrats et annexes du formulaire/"/>
    </mc:Choice>
  </mc:AlternateContent>
  <xr:revisionPtr revIDLastSave="23" documentId="13_ncr:1_{7C6CFAA4-3716-428F-93DD-65E796485590}" xr6:coauthVersionLast="47" xr6:coauthVersionMax="47" xr10:uidLastSave="{C5BEA1CD-A7DC-4524-BF67-E854E09F841D}"/>
  <bookViews>
    <workbookView xWindow="-120" yWindow="-120" windowWidth="29040" windowHeight="15720" tabRatio="500" xr2:uid="{00000000-000D-0000-FFFF-FFFF00000000}"/>
  </bookViews>
  <sheets>
    <sheet name="Charges" sheetId="2" r:id="rId1"/>
    <sheet name="Produits" sheetId="3" r:id="rId2"/>
  </sheets>
  <definedNames>
    <definedName name="_xlnm._FilterDatabase" localSheetId="0">Charges!$A$5:$H$216</definedName>
  </definedNames>
  <calcPr calcId="191028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1" i="2" l="1"/>
  <c r="F141" i="2"/>
  <c r="F124" i="2"/>
  <c r="G102" i="3" l="1"/>
  <c r="F102" i="3"/>
  <c r="F8" i="2"/>
  <c r="G161" i="2"/>
  <c r="G159" i="2" s="1"/>
  <c r="F161" i="2"/>
  <c r="F159" i="2" s="1"/>
  <c r="F51" i="3"/>
  <c r="F29" i="3"/>
  <c r="G16" i="3"/>
  <c r="F16" i="3"/>
  <c r="F15" i="3" s="1"/>
  <c r="G153" i="3"/>
  <c r="G152" i="3" s="1"/>
  <c r="F153" i="3"/>
  <c r="F152" i="3" s="1"/>
  <c r="G200" i="2"/>
  <c r="F200" i="2"/>
  <c r="G150" i="2"/>
  <c r="G136" i="2" s="1"/>
  <c r="F150" i="2"/>
  <c r="F136" i="2" s="1"/>
  <c r="F110" i="2"/>
  <c r="G49" i="2"/>
  <c r="F49" i="2"/>
  <c r="G43" i="2"/>
  <c r="F43" i="2"/>
  <c r="G27" i="2"/>
  <c r="G25" i="2" s="1"/>
  <c r="F27" i="2"/>
  <c r="F25" i="2" s="1"/>
  <c r="G8" i="2"/>
  <c r="G124" i="2"/>
  <c r="G93" i="2"/>
  <c r="F93" i="2"/>
  <c r="F77" i="2"/>
  <c r="G17" i="2"/>
  <c r="G15" i="2" s="1"/>
  <c r="F17" i="2"/>
  <c r="F15" i="2" s="1"/>
  <c r="G9" i="3"/>
  <c r="F9" i="3"/>
  <c r="G129" i="3"/>
  <c r="F129" i="3"/>
  <c r="G132" i="3"/>
  <c r="F132" i="3"/>
  <c r="G90" i="3"/>
  <c r="F90" i="3"/>
  <c r="G86" i="3"/>
  <c r="G83" i="3" s="1"/>
  <c r="F86" i="3"/>
  <c r="F83" i="3" s="1"/>
  <c r="G80" i="3"/>
  <c r="F80" i="3"/>
  <c r="G77" i="3"/>
  <c r="F77" i="3"/>
  <c r="G67" i="3"/>
  <c r="F67" i="3"/>
  <c r="G51" i="3"/>
  <c r="F59" i="2"/>
  <c r="G59" i="2"/>
  <c r="G77" i="2"/>
  <c r="F81" i="2"/>
  <c r="G81" i="2"/>
  <c r="F100" i="2"/>
  <c r="G100" i="2"/>
  <c r="G110" i="2"/>
  <c r="F174" i="2"/>
  <c r="F168" i="2" s="1"/>
  <c r="G174" i="2"/>
  <c r="G168" i="2" s="1"/>
  <c r="G14" i="2" l="1"/>
  <c r="G7" i="2" s="1"/>
  <c r="F14" i="2"/>
  <c r="F7" i="2" s="1"/>
  <c r="G157" i="2"/>
  <c r="G156" i="2" s="1"/>
  <c r="F157" i="2"/>
  <c r="F156" i="2" s="1"/>
  <c r="G15" i="3"/>
  <c r="G148" i="3"/>
  <c r="F148" i="3"/>
  <c r="G135" i="3"/>
  <c r="F135" i="3"/>
  <c r="F123" i="3" s="1"/>
  <c r="G115" i="3"/>
  <c r="G109" i="3" s="1"/>
  <c r="F115" i="3"/>
  <c r="F109" i="3" s="1"/>
  <c r="G96" i="3"/>
  <c r="F96" i="3"/>
  <c r="G48" i="3"/>
  <c r="F48" i="3"/>
  <c r="G41" i="3"/>
  <c r="G40" i="3" s="1"/>
  <c r="F41" i="3"/>
  <c r="F40" i="3" s="1"/>
  <c r="G29" i="3"/>
  <c r="G233" i="2"/>
  <c r="E233" i="2"/>
  <c r="G232" i="2"/>
  <c r="E232" i="2"/>
  <c r="G229" i="2"/>
  <c r="E229" i="2"/>
  <c r="G228" i="2"/>
  <c r="E228" i="2"/>
  <c r="G227" i="2"/>
  <c r="E227" i="2"/>
  <c r="G226" i="2"/>
  <c r="E226" i="2"/>
  <c r="G225" i="2"/>
  <c r="E225" i="2"/>
  <c r="G219" i="2"/>
  <c r="E219" i="2"/>
  <c r="E231" i="2"/>
  <c r="E222" i="2"/>
  <c r="F8" i="3" l="1"/>
  <c r="G95" i="3"/>
  <c r="F95" i="3"/>
  <c r="G216" i="2"/>
  <c r="F216" i="2"/>
  <c r="G8" i="3"/>
  <c r="G123" i="3"/>
  <c r="G171" i="3" s="1"/>
  <c r="E221" i="2"/>
  <c r="G221" i="2"/>
  <c r="G220" i="2"/>
  <c r="E220" i="2"/>
  <c r="G231" i="2"/>
  <c r="G234" i="2" s="1"/>
  <c r="E230" i="2"/>
  <c r="G230" i="2"/>
  <c r="E234" i="2"/>
  <c r="G222" i="2"/>
  <c r="F171" i="3" l="1"/>
  <c r="F173" i="3" s="1"/>
  <c r="F76" i="3"/>
  <c r="G76" i="3"/>
  <c r="G173" i="3"/>
  <c r="E223" i="2"/>
  <c r="F228" i="2"/>
  <c r="H226" i="2"/>
  <c r="F231" i="2"/>
  <c r="F229" i="2"/>
  <c r="F221" i="2"/>
  <c r="F226" i="2"/>
  <c r="G236" i="2"/>
  <c r="G223" i="2"/>
  <c r="E236" i="2"/>
  <c r="F7" i="3" l="1"/>
  <c r="F163" i="3" s="1"/>
  <c r="G7" i="3"/>
  <c r="G163" i="3" s="1"/>
  <c r="H228" i="2"/>
  <c r="H221" i="2"/>
  <c r="H232" i="2"/>
  <c r="F220" i="2"/>
  <c r="F222" i="2"/>
  <c r="F232" i="2"/>
  <c r="F233" i="2"/>
  <c r="H231" i="2"/>
  <c r="F230" i="2"/>
  <c r="F234" i="2"/>
  <c r="F227" i="2"/>
  <c r="H222" i="2"/>
  <c r="H230" i="2"/>
  <c r="H220" i="2"/>
  <c r="H227" i="2"/>
  <c r="H234" i="2"/>
  <c r="H233" i="2"/>
  <c r="H229" i="2"/>
  <c r="F223" i="2"/>
  <c r="H223" i="2"/>
  <c r="G167" i="3" l="1"/>
  <c r="G172" i="3"/>
  <c r="F174" i="3"/>
  <c r="F175" i="3" s="1"/>
  <c r="F167" i="3"/>
  <c r="F172" i="3"/>
  <c r="G174" i="3"/>
  <c r="G175" i="3" s="1"/>
  <c r="F236" i="2"/>
  <c r="H236" i="2"/>
</calcChain>
</file>

<file path=xl/sharedStrings.xml><?xml version="1.0" encoding="utf-8"?>
<sst xmlns="http://schemas.openxmlformats.org/spreadsheetml/2006/main" count="663" uniqueCount="541">
  <si>
    <t xml:space="preserve">BUDGET  PREVISIONNEL ( contrats de création/service/diffusion) </t>
  </si>
  <si>
    <t>NOM DE LA PERSONNE MORALE : ….......................................</t>
  </si>
  <si>
    <t>Codes</t>
  </si>
  <si>
    <t>Total</t>
  </si>
  <si>
    <t>CODE REPARTITION CATEGORIE</t>
  </si>
  <si>
    <t xml:space="preserve">Approvisionnements, marchandises, services &amp; biens divers </t>
  </si>
  <si>
    <t>60/61</t>
  </si>
  <si>
    <t xml:space="preserve">Approvisionnements </t>
  </si>
  <si>
    <t>F</t>
  </si>
  <si>
    <t xml:space="preserve">Achats de fournitures </t>
  </si>
  <si>
    <t xml:space="preserve">Achats de services, travaux &amp; études </t>
  </si>
  <si>
    <t xml:space="preserve">Sous-traitances générales </t>
  </si>
  <si>
    <t xml:space="preserve">Achats de marchandises </t>
  </si>
  <si>
    <t>Variations des stocks</t>
  </si>
  <si>
    <t xml:space="preserve">Services &amp; biens divers </t>
  </si>
  <si>
    <t>Loyers &amp; locations permanents des équipements</t>
  </si>
  <si>
    <t>I</t>
  </si>
  <si>
    <t xml:space="preserve">- de terrains </t>
  </si>
  <si>
    <t>- de bâtiments</t>
  </si>
  <si>
    <t>Bureau</t>
  </si>
  <si>
    <t>61011/1</t>
  </si>
  <si>
    <t>Salle de répétition</t>
  </si>
  <si>
    <t>61001/1</t>
  </si>
  <si>
    <t>Studio (tournage, enregistrement, mixage, montage…)</t>
  </si>
  <si>
    <t>61001/2</t>
  </si>
  <si>
    <t>Autres</t>
  </si>
  <si>
    <t>61001/3</t>
  </si>
  <si>
    <t>- de matériels &amp; mobiliers de bureau</t>
  </si>
  <si>
    <t>- d'instruments de musique</t>
  </si>
  <si>
    <t>- d'autres équipements que 61000 à 61004</t>
  </si>
  <si>
    <t xml:space="preserve">Loyers &amp; locations non permanents des équipements </t>
  </si>
  <si>
    <t>ACT</t>
  </si>
  <si>
    <t>61011/2</t>
  </si>
  <si>
    <t>61011/3</t>
  </si>
  <si>
    <t>61011/4</t>
  </si>
  <si>
    <t>- d'autres équipements que 61010 à 61014</t>
  </si>
  <si>
    <t xml:space="preserve">Eau </t>
  </si>
  <si>
    <t xml:space="preserve">Energies </t>
  </si>
  <si>
    <t>Produits &amp; petits matériels de nettoyage</t>
  </si>
  <si>
    <t>Maintenance, réparation &amp; entretien (hors rétribution)</t>
  </si>
  <si>
    <t>Déchets</t>
  </si>
  <si>
    <t>Prévention &amp; assurances incendie, dégâts des eaux,</t>
  </si>
  <si>
    <t>Signalisation, premiers secours, sécurité, gardiennage</t>
  </si>
  <si>
    <t>Autres frais &amp; frais non dissociés des équipements</t>
  </si>
  <si>
    <t xml:space="preserve">Locations permanentes de véhicules  </t>
  </si>
  <si>
    <t>- Locations permanente de camions et camionnettes (transport décors et marchandises)</t>
  </si>
  <si>
    <t>6110/0</t>
  </si>
  <si>
    <t xml:space="preserve">- de voitures </t>
  </si>
  <si>
    <t>6110/1</t>
  </si>
  <si>
    <t>- de roulottes &amp; matériel roulant spécifique</t>
  </si>
  <si>
    <t>6110/2</t>
  </si>
  <si>
    <t>- de bus &amp; minibus (Transport de personnes)</t>
  </si>
  <si>
    <t>6110/3</t>
  </si>
  <si>
    <t>- d'autres véhicules que 61100 à 61103</t>
  </si>
  <si>
    <t>6110/8</t>
  </si>
  <si>
    <t>Locations non permanentes de véhicules</t>
  </si>
  <si>
    <t>- de camions &amp; camionnettes (transport décors et marchandises)</t>
  </si>
  <si>
    <t>6111/0</t>
  </si>
  <si>
    <t>6111/1</t>
  </si>
  <si>
    <t>- de roulottes, cars de captation &amp; matériel roulant spécifique</t>
  </si>
  <si>
    <t>6111/2</t>
  </si>
  <si>
    <t>- de bus &amp; minibus  (Transport de personnes)</t>
  </si>
  <si>
    <t>6111/3</t>
  </si>
  <si>
    <t>- d'autres véhicules que 61110 à 61113</t>
  </si>
  <si>
    <t>6111/8</t>
  </si>
  <si>
    <t xml:space="preserve">Carburants </t>
  </si>
  <si>
    <t xml:space="preserve">Maintenance, réparation &amp; entretien des véhicules </t>
  </si>
  <si>
    <t>Assurances transports, véhicules &amp; passagers, assistance</t>
  </si>
  <si>
    <t>Transports publics, trains, tram, bus (STIB, SNCB)</t>
  </si>
  <si>
    <t>Transports routiers, aériens, maritimes, déménagements</t>
  </si>
  <si>
    <t>Transports routiers, aériens, martimes pour décor et marchandises</t>
  </si>
  <si>
    <t>6116/0</t>
  </si>
  <si>
    <t>Transports routiers, aériens, martimes pour personnel</t>
  </si>
  <si>
    <t>6116/1</t>
  </si>
  <si>
    <t xml:space="preserve">Remboursement de frais de transports pour missions </t>
  </si>
  <si>
    <t>Autres frais de transport &amp; de véhicules, parking, péages</t>
  </si>
  <si>
    <t xml:space="preserve">Frais non dissociés de véhicules &amp; de transports </t>
  </si>
  <si>
    <t xml:space="preserve">Postes &amp; expéditions </t>
  </si>
  <si>
    <t xml:space="preserve">Télécommunications &amp; NTIC </t>
  </si>
  <si>
    <t>Duplications, Imprimés, enveloppes, fournitures &amp; consommables de bureau</t>
  </si>
  <si>
    <t>Petit matériel, accessoires &amp; petit mobilier de bureau</t>
  </si>
  <si>
    <t>Secrétariat social &amp; autres services sociaux</t>
  </si>
  <si>
    <t>Frais de dépôts &amp; publications, documents administratifs :</t>
  </si>
  <si>
    <t>Autres assurances pour responsabilité civile &amp; risques divers</t>
  </si>
  <si>
    <t>Tickets, imprimés de ticketterie, bracelets &amp; badges  d'accès</t>
  </si>
  <si>
    <t xml:space="preserve">Autres frais &amp; frais non dissociés d'administration </t>
  </si>
  <si>
    <t xml:space="preserve">Impressions pour promotion, publicité &amp; relations publiques </t>
  </si>
  <si>
    <t xml:space="preserve">Impressions d'un périodique d'information &amp; de promotion </t>
  </si>
  <si>
    <r>
      <t>Achats d'espaces publicitaires &amp; échanges promotionnels</t>
    </r>
    <r>
      <rPr>
        <strike/>
        <sz val="12"/>
        <color rgb="FFFF0000"/>
        <rFont val="Arial"/>
        <family val="2"/>
      </rPr>
      <t xml:space="preserve"> </t>
    </r>
  </si>
  <si>
    <t>Traiteur, alimentation, boissons, restaurant, perdiem "repas"</t>
  </si>
  <si>
    <t>Pour prospection</t>
  </si>
  <si>
    <t>6134/0</t>
  </si>
  <si>
    <t>Pour accueil artistes belges ou étrangers</t>
  </si>
  <si>
    <t>6134/1</t>
  </si>
  <si>
    <t xml:space="preserve">Frais d'accueil &amp; décoration </t>
  </si>
  <si>
    <t xml:space="preserve">Hôtels, hébergements, per diem "nuitées" </t>
  </si>
  <si>
    <t>6136/0</t>
  </si>
  <si>
    <t>6136/1</t>
  </si>
  <si>
    <t>Locations &amp; charges des stands &amp; salons professionnels</t>
  </si>
  <si>
    <t>Autres frais de promotion, publicité &amp; relations publiques</t>
  </si>
  <si>
    <t>Documentation générale &amp; agences de presse</t>
  </si>
  <si>
    <t xml:space="preserve">Achats &amp; inscription à des formations pour le personnel   </t>
  </si>
  <si>
    <t xml:space="preserve">Accès à des services &amp; manifestations pour visionnements </t>
  </si>
  <si>
    <t xml:space="preserve">Achats &amp; locations de documentation &amp; études culturelles : </t>
  </si>
  <si>
    <t>Droits d'accès à des manifestations ou à des activités culturelles :</t>
  </si>
  <si>
    <t>Autres frais spécifiques </t>
  </si>
  <si>
    <t xml:space="preserve">Autres frais spécifiques pour des expositions </t>
  </si>
  <si>
    <t>Autres frais spécifiques de spectacles, programmes &amp; manifestations</t>
  </si>
  <si>
    <t xml:space="preserve">Achats de spectacles vivants </t>
  </si>
  <si>
    <t>6152/0</t>
  </si>
  <si>
    <t>Achats &amp; locations de spectacles mécanisés</t>
  </si>
  <si>
    <t>6152/1</t>
  </si>
  <si>
    <t>Achats &amp; locations de programmes télévisuels et NTIC</t>
  </si>
  <si>
    <t>6152/2</t>
  </si>
  <si>
    <t>Commandes de programmes télévisuels et NTIC</t>
  </si>
  <si>
    <t>6152/3</t>
  </si>
  <si>
    <t xml:space="preserve">Achats &amp; locations d'autres spectacles &amp; manifestations </t>
  </si>
  <si>
    <t>6152/8</t>
  </si>
  <si>
    <t xml:space="preserve">Achats &amp; locations non dissociés de spectacles &amp; manifestations </t>
  </si>
  <si>
    <t>6152/9</t>
  </si>
  <si>
    <t>Autres frais spécifiques des éditions :</t>
  </si>
  <si>
    <t>- sur support papier :</t>
  </si>
  <si>
    <t>6153/0</t>
  </si>
  <si>
    <t>- sur support audio et audiovisuel (Bandes, CD, …) à détailler</t>
  </si>
  <si>
    <t>6153/1</t>
  </si>
  <si>
    <t>- sur support multimédia (CD Rom, …) à détailler</t>
  </si>
  <si>
    <t>6153/2</t>
  </si>
  <si>
    <t>- sur d'autres supports que visés de 61530 à 61533</t>
  </si>
  <si>
    <t>6153/8</t>
  </si>
  <si>
    <t>- frais des éditions non dissociés</t>
  </si>
  <si>
    <t>6153/9</t>
  </si>
  <si>
    <t xml:space="preserve">Autres frais spécifiques de production de matériels pédagogiques </t>
  </si>
  <si>
    <t xml:space="preserve">Autres frais spécifiques de conservation &amp; restauration </t>
  </si>
  <si>
    <t xml:space="preserve">Autres frais spécifiques de production d'autres biens &amp; objets culturels </t>
  </si>
  <si>
    <t xml:space="preserve">Autres frais spécifiques de production d'autres biens &amp; objets </t>
  </si>
  <si>
    <t>Autres frais spécifiques de matériels artistiques &amp; techniques</t>
  </si>
  <si>
    <t>Achats, locations &amp; entretiens spécifiques des décors</t>
  </si>
  <si>
    <t>6160/0</t>
  </si>
  <si>
    <t xml:space="preserve">Achats, locations &amp; entretiens spécifiques des costumes </t>
  </si>
  <si>
    <t>6160/1</t>
  </si>
  <si>
    <t xml:space="preserve">Achats, locations &amp; entretiens spécifiques d'accessoires </t>
  </si>
  <si>
    <t>6160/2</t>
  </si>
  <si>
    <t xml:space="preserve">Achats, locations &amp; entretiens spécifiques des perruques &amp; maquillages </t>
  </si>
  <si>
    <t>6160/3</t>
  </si>
  <si>
    <t xml:space="preserve">Achats, locations &amp; entretiens de matériels d'orchestre </t>
  </si>
  <si>
    <t>6160/4</t>
  </si>
  <si>
    <t>Achats, locations &amp; entretiens spécifiques pour prise de vues,</t>
  </si>
  <si>
    <t xml:space="preserve">développement &amp; montage </t>
  </si>
  <si>
    <t>6160/5</t>
  </si>
  <si>
    <t xml:space="preserve">Achats, locations &amp; entretiens de petit matériel, outillage &amp; vêtements du travail </t>
  </si>
  <si>
    <t>6160/6</t>
  </si>
  <si>
    <t xml:space="preserve">Achats, locations &amp; entretiens de matériels pédagogiques </t>
  </si>
  <si>
    <t>6160/7</t>
  </si>
  <si>
    <t>Achats &amp; locations d'autres matériels artistiques que 61600 à 61607</t>
  </si>
  <si>
    <t>6160/8</t>
  </si>
  <si>
    <t>Achats &amp; locations d'autres matériels techniques que 61600 à 61607</t>
  </si>
  <si>
    <t>6160/9</t>
  </si>
  <si>
    <t xml:space="preserve">Apports versés à titre de coproduction </t>
  </si>
  <si>
    <t xml:space="preserve">Rétrocessions de recettes de coproduction </t>
  </si>
  <si>
    <t>Droits d'auteurs, prix &amp; subsides attribués</t>
  </si>
  <si>
    <t xml:space="preserve">Droits d'auteurs attribués en vue de la création d'une œuvre </t>
  </si>
  <si>
    <t>6163/0</t>
  </si>
  <si>
    <t xml:space="preserve">Droits de suite, de diffusion &amp; d'exécution d'œuvres </t>
  </si>
  <si>
    <t>6163/1</t>
  </si>
  <si>
    <t>Droits attribués en vue de la reproduction d'œuvres</t>
  </si>
  <si>
    <t>6163/2</t>
  </si>
  <si>
    <t xml:space="preserve">Prix à des savant·es, des  écrivain·es ou des artistes </t>
  </si>
  <si>
    <t>6163/3</t>
  </si>
  <si>
    <t xml:space="preserve">Subsides à des savant·es, des écrivain·es ou des artistes </t>
  </si>
  <si>
    <t>6163/4</t>
  </si>
  <si>
    <t xml:space="preserve">Reprobel </t>
  </si>
  <si>
    <t>6163/5</t>
  </si>
  <si>
    <t>Autres droits, prix &amp; subsides attribués que 61630 à 61635</t>
  </si>
  <si>
    <t>6163/9</t>
  </si>
  <si>
    <t>Commissions de régie publicitaire</t>
  </si>
  <si>
    <t xml:space="preserve">Autres frais spécifiques de production, de diffusion &amp; d'exploitation </t>
  </si>
  <si>
    <t xml:space="preserve">Personnel intérimaire &amp; personnel mis à disposition </t>
  </si>
  <si>
    <t>MSDIV</t>
  </si>
  <si>
    <t xml:space="preserve">Rémunérations, primes &amp; pensions hors contrat de travail </t>
  </si>
  <si>
    <t xml:space="preserve">Autres rétributions &amp; indemnités </t>
  </si>
  <si>
    <t xml:space="preserve">Indemnités pour activités de volontariat </t>
  </si>
  <si>
    <t>MSF</t>
  </si>
  <si>
    <t xml:space="preserve">Petites indemnités d'artistes </t>
  </si>
  <si>
    <t>MSA</t>
  </si>
  <si>
    <t>Chèque A.L.E.</t>
  </si>
  <si>
    <t xml:space="preserve">Rétribution de tiers &amp; prestations culturelles polyvalentes ou spécialisées </t>
  </si>
  <si>
    <t>MSACT</t>
  </si>
  <si>
    <t xml:space="preserve">Rétributions de tiers &amp; prestations artistiques </t>
  </si>
  <si>
    <t>Rétributions de tiers &amp; prestations artistiques (musicien·nes et chanteur·euses)</t>
  </si>
  <si>
    <t>Rétributions de tiers &amp; prestations artistiques (compositeur·trice)</t>
  </si>
  <si>
    <t>Autres rétributions de tiers &amp; prestations artistiques (précisez : …............)</t>
  </si>
  <si>
    <t>Rétributions de tiers &amp; prestations d'administration &amp; gestion :
 Secrétariat social</t>
  </si>
  <si>
    <t>Rétributions de tiers &amp; prestations de recherche, d'étude, d'analyse</t>
  </si>
  <si>
    <t xml:space="preserve">&amp; d'information, en ce compris le journalisme </t>
  </si>
  <si>
    <t xml:space="preserve">Rétributions de tiers &amp; prestations de formation </t>
  </si>
  <si>
    <t xml:space="preserve">Rétributions de tiers &amp; prestations techniques : </t>
  </si>
  <si>
    <t>MSAT</t>
  </si>
  <si>
    <t>Autres rétributions de tiers &amp; prestations</t>
  </si>
  <si>
    <t xml:space="preserve">pour relations publique et promotion </t>
  </si>
  <si>
    <t>6199/0</t>
  </si>
  <si>
    <t>MSRP</t>
  </si>
  <si>
    <t>pour travail de médiation</t>
  </si>
  <si>
    <t>6199/1</t>
  </si>
  <si>
    <t>pour accueil des publics</t>
  </si>
  <si>
    <t>6199/2</t>
  </si>
  <si>
    <t>pour gardiennage et sécurité</t>
  </si>
  <si>
    <t>6199/3</t>
  </si>
  <si>
    <t>autres (à détailler)</t>
  </si>
  <si>
    <t>6199/4</t>
  </si>
  <si>
    <t>Rémunérations toutes charges comprises</t>
  </si>
  <si>
    <t>Rémunérations &amp; avantages sociaux directs</t>
  </si>
  <si>
    <t xml:space="preserve">- des administrateur·trices ou gérant·es </t>
  </si>
  <si>
    <t xml:space="preserve">- des personnels de direction </t>
  </si>
  <si>
    <t>Générale</t>
  </si>
  <si>
    <t>6201/0</t>
  </si>
  <si>
    <t>Artistique</t>
  </si>
  <si>
    <t>6201/1</t>
  </si>
  <si>
    <t>Artistique générale</t>
  </si>
  <si>
    <t>6201/10</t>
  </si>
  <si>
    <t>Musicale</t>
  </si>
  <si>
    <t>6201/11</t>
  </si>
  <si>
    <t>Administrative</t>
  </si>
  <si>
    <t>6201/2</t>
  </si>
  <si>
    <t>Relations publiques et/ou communication</t>
  </si>
  <si>
    <t>6201/3</t>
  </si>
  <si>
    <t>Technique</t>
  </si>
  <si>
    <t>6201/4</t>
  </si>
  <si>
    <t>Autres (à détailler)</t>
  </si>
  <si>
    <t>6201/5</t>
  </si>
  <si>
    <t xml:space="preserve">- des personnels employés </t>
  </si>
  <si>
    <t>Administration :</t>
  </si>
  <si>
    <t>Production / diffusion (à détailler)</t>
  </si>
  <si>
    <t>Communication (à détailler)</t>
  </si>
  <si>
    <t>Accueil des publics (à détailler : billetterie, téléopérateur·trice, chef·fe de salle, ouvreur·euse, horéca, ...)</t>
  </si>
  <si>
    <t>Médiation</t>
  </si>
  <si>
    <t>Artistes</t>
  </si>
  <si>
    <t>Auteur·trice dramaturge</t>
  </si>
  <si>
    <t>62025/00</t>
  </si>
  <si>
    <t>Accessoiriste</t>
  </si>
  <si>
    <t>62025/01</t>
  </si>
  <si>
    <t>Arrangeur·euse</t>
  </si>
  <si>
    <t>62025/02</t>
  </si>
  <si>
    <t>Artistes interprètes</t>
  </si>
  <si>
    <t>62025/03</t>
  </si>
  <si>
    <t>Chef·fe d'orchestre</t>
  </si>
  <si>
    <t>62025/04</t>
  </si>
  <si>
    <t>Chorégraphe</t>
  </si>
  <si>
    <t>62025/05</t>
  </si>
  <si>
    <t>Choriste</t>
  </si>
  <si>
    <t>62025/06</t>
  </si>
  <si>
    <t>Coach·e</t>
  </si>
  <si>
    <t>62025/07</t>
  </si>
  <si>
    <t>Comédien·ne</t>
  </si>
  <si>
    <t>62025/08</t>
  </si>
  <si>
    <t>Compositeur·trice</t>
  </si>
  <si>
    <t>62025/09</t>
  </si>
  <si>
    <t>Costumier·ère</t>
  </si>
  <si>
    <t>62025/10</t>
  </si>
  <si>
    <t>Créateur·trice lumière ou ingénieur·e lumière</t>
  </si>
  <si>
    <t>62025/11</t>
  </si>
  <si>
    <t>Créateur·trice Maquillage et coiffure</t>
  </si>
  <si>
    <t>62025/12</t>
  </si>
  <si>
    <t>Créateur·trice son ou ingénieur·e son</t>
  </si>
  <si>
    <t>62025/13</t>
  </si>
  <si>
    <t>Danseur·se</t>
  </si>
  <si>
    <t>62025/14</t>
  </si>
  <si>
    <t>Ingénieur·e son</t>
  </si>
  <si>
    <t>62025/15</t>
  </si>
  <si>
    <t>Marionnettiste</t>
  </si>
  <si>
    <t>62025/16</t>
  </si>
  <si>
    <t>Metteur·euse en scène</t>
  </si>
  <si>
    <t>62025/17</t>
  </si>
  <si>
    <t>Musicien·ne</t>
  </si>
  <si>
    <t>62025/18</t>
  </si>
  <si>
    <t>Répétiteur·trice</t>
  </si>
  <si>
    <t>62025/19</t>
  </si>
  <si>
    <t>Scénographe - Décorateur·trice</t>
  </si>
  <si>
    <t>62025/20</t>
  </si>
  <si>
    <t>Vidéaste</t>
  </si>
  <si>
    <t>62025/21</t>
  </si>
  <si>
    <t>62025/22</t>
  </si>
  <si>
    <t>Technique  (à détailler : régie générale, régie plateau, régie son, régie lumière, régie vidéo, ...)</t>
  </si>
  <si>
    <t>Artisan·e (à détailler : confection costumes, construction décor, habilleur·se, maquilleur·se, coiffeur·se ...)</t>
  </si>
  <si>
    <t>MSAA</t>
  </si>
  <si>
    <t xml:space="preserve">- des personnels ouvriers </t>
  </si>
  <si>
    <t>Atelier construction accessoires</t>
  </si>
  <si>
    <t>6203/0</t>
  </si>
  <si>
    <t>Atelier confection costumes</t>
  </si>
  <si>
    <t>6203/1</t>
  </si>
  <si>
    <t>Atelier construction décor</t>
  </si>
  <si>
    <t>6203/2</t>
  </si>
  <si>
    <t>cafétaria / restaurant</t>
  </si>
  <si>
    <t>6203/3</t>
  </si>
  <si>
    <t>Entretien et maintenance</t>
  </si>
  <si>
    <t>6203/4</t>
  </si>
  <si>
    <t>Régie</t>
  </si>
  <si>
    <t>6203/5</t>
  </si>
  <si>
    <t>Salle</t>
  </si>
  <si>
    <t>6203/6</t>
  </si>
  <si>
    <t>Scène (y compris habilleur·se, coiffeur·se, …)</t>
  </si>
  <si>
    <t>6203/7</t>
  </si>
  <si>
    <t>Sécurité / Surveillance</t>
  </si>
  <si>
    <t>6203/8</t>
  </si>
  <si>
    <t>Autres :</t>
  </si>
  <si>
    <t>6203/9</t>
  </si>
  <si>
    <t>- des autres membres du personnel sous autres statuts</t>
  </si>
  <si>
    <t xml:space="preserve">Amortissements, réductions de valeur &amp; provisions pour risques </t>
  </si>
  <si>
    <t xml:space="preserve">Autres charges d'exploitation </t>
  </si>
  <si>
    <t xml:space="preserve">Charges financières </t>
  </si>
  <si>
    <t xml:space="preserve">Charges exceptionnelles </t>
  </si>
  <si>
    <t>Charges Totales</t>
  </si>
  <si>
    <t>60/66</t>
  </si>
  <si>
    <t>Répartition des charges par catégories</t>
  </si>
  <si>
    <r>
      <t>(%) par rapport au total des charges (</t>
    </r>
    <r>
      <rPr>
        <b/>
        <sz val="10"/>
        <color rgb="FFC00000"/>
        <rFont val="Arial"/>
        <family val="2"/>
      </rPr>
      <t>2027</t>
    </r>
    <r>
      <rPr>
        <b/>
        <sz val="10"/>
        <rFont val="Arial"/>
        <family val="2"/>
        <charset val="1"/>
      </rPr>
      <t>)</t>
    </r>
  </si>
  <si>
    <r>
      <t>(%) par rapport au total des charges</t>
    </r>
    <r>
      <rPr>
        <b/>
        <sz val="10"/>
        <color rgb="FF000000"/>
        <rFont val="Arial"/>
        <family val="2"/>
        <charset val="1"/>
      </rPr>
      <t xml:space="preserve"> (</t>
    </r>
    <r>
      <rPr>
        <b/>
        <sz val="10"/>
        <color rgb="FFCE181E"/>
        <rFont val="Arial"/>
        <family val="2"/>
        <charset val="1"/>
      </rPr>
      <t>2028</t>
    </r>
    <r>
      <rPr>
        <b/>
        <sz val="10"/>
        <rFont val="Arial"/>
        <family val="2"/>
        <charset val="1"/>
      </rPr>
      <t>)</t>
    </r>
  </si>
  <si>
    <t>Infrastructure (I)</t>
  </si>
  <si>
    <t>Activités (ACT)  (hors salaires)</t>
  </si>
  <si>
    <t>Fonctionnement (F) (hors salaires)</t>
  </si>
  <si>
    <t>Total charges hors salaires</t>
  </si>
  <si>
    <t>Répartition des charges salariales</t>
  </si>
  <si>
    <r>
      <t>(%) par rapport au total des charges (</t>
    </r>
    <r>
      <rPr>
        <b/>
        <sz val="10"/>
        <color rgb="FFCE181E"/>
        <rFont val="Arial"/>
        <family val="2"/>
        <charset val="1"/>
      </rPr>
      <t>2028</t>
    </r>
    <r>
      <rPr>
        <b/>
        <sz val="10"/>
        <rFont val="Arial"/>
        <family val="2"/>
        <charset val="1"/>
      </rPr>
      <t>)</t>
    </r>
  </si>
  <si>
    <t>Masse salariale Fonctionnement (MSF)</t>
  </si>
  <si>
    <t>Masse salariale Relations publiques (MSRP)</t>
  </si>
  <si>
    <t>Masse salariale Activité (MSACT) (Note 2)</t>
  </si>
  <si>
    <t>Masse salariale Divers (MSDIV)</t>
  </si>
  <si>
    <t>Sous total masses salariales non-artistiques</t>
  </si>
  <si>
    <t>Masse salariale Artistique (MSA)</t>
  </si>
  <si>
    <t>Masse salariale Artistique technique (MSAT)</t>
  </si>
  <si>
    <t>Masse salariale Artistique artisans (MSAA)</t>
  </si>
  <si>
    <t>Sous total Masses salariales artistiques</t>
  </si>
  <si>
    <t>Total Masses salariales</t>
  </si>
  <si>
    <t>BUDGET  PREVISIONNEL (contrats de création/service/diffusion)</t>
  </si>
  <si>
    <t>NOM DE LA PERSONNE MORALE</t>
  </si>
  <si>
    <t xml:space="preserve">PRODUITS </t>
  </si>
  <si>
    <t xml:space="preserve">Ventes et prestations </t>
  </si>
  <si>
    <t>70/74</t>
  </si>
  <si>
    <t>Chiffre d'affaires</t>
  </si>
  <si>
    <t>Recettes &amp; droits perçus en qualité d'organisateur d'activités culturelles</t>
  </si>
  <si>
    <t xml:space="preserve">Abonnements &amp; inscriptions annuelles </t>
  </si>
  <si>
    <t xml:space="preserve">Droits de location, droits d'accès individuels &amp; collectifs </t>
  </si>
  <si>
    <t>Droits, cessions de droits, licences &amp; royalties</t>
  </si>
  <si>
    <t>Droits, cessions de droits de diffusion des programmes télévisuels</t>
  </si>
  <si>
    <t>Autres recettes &amp; droits que 7000 à 7003 &amp; 7008</t>
  </si>
  <si>
    <t xml:space="preserve">Prestations de services culturels auprès de tiers organisateurs </t>
  </si>
  <si>
    <t xml:space="preserve">Spectacles &amp; manifestations d'art vivant </t>
  </si>
  <si>
    <t>- en Communauté française</t>
  </si>
  <si>
    <t>7010/0</t>
  </si>
  <si>
    <t>- en Belgique (hors Communauté française)</t>
  </si>
  <si>
    <t>7010/1</t>
  </si>
  <si>
    <t xml:space="preserve">- en Union européenne (hors Belgique) </t>
  </si>
  <si>
    <t>7010/2</t>
  </si>
  <si>
    <t>- hors Union européenne</t>
  </si>
  <si>
    <t>7010/3</t>
  </si>
  <si>
    <t>Spectacles : prestations auprès de tiers organisateurs</t>
  </si>
  <si>
    <t>Services culturels spécialisés : commissariat d'exposition</t>
  </si>
  <si>
    <t>animations, interventions culturelles</t>
  </si>
  <si>
    <t xml:space="preserve">Services de conférences, débats, séminaires &amp; formations </t>
  </si>
  <si>
    <t>Mises à disposition d'expositions temporaires</t>
  </si>
  <si>
    <t>Services de recherches, d'études &amp; de journalisme</t>
  </si>
  <si>
    <t>Services artistiques spécialisés : mise en scène, scénographie,…</t>
  </si>
  <si>
    <t>Autres services culturels que 7010 à 7016</t>
  </si>
  <si>
    <t xml:space="preserve">Produits des biens culturels </t>
  </si>
  <si>
    <t>de revues, catalogues, affiches, programmes, photos, … :</t>
  </si>
  <si>
    <t>d'édition audio (vinyl, CD, streaming, digital, …)</t>
  </si>
  <si>
    <t>d'édition audiovisuelle (film, cassette vidéo, DVD, ...)</t>
  </si>
  <si>
    <t>d'édition multimédia (DVD, CD Rom, ...)</t>
  </si>
  <si>
    <t>Merchendising</t>
  </si>
  <si>
    <t xml:space="preserve">Produits des œuvres, mobiliers &amp; objets d'art originaux </t>
  </si>
  <si>
    <t xml:space="preserve">Produits des multiples d'œuvres, objets d'art &amp; objets culturels  </t>
  </si>
  <si>
    <t xml:space="preserve">Produits d'autres objets, reproductions d'art, marchandises,  </t>
  </si>
  <si>
    <t xml:space="preserve">éditions &amp; biens culturels acquis auprès de tiers </t>
  </si>
  <si>
    <t>Produits d'autres biens culturels que 7020 à 7027</t>
  </si>
  <si>
    <t xml:space="preserve">Coproductions </t>
  </si>
  <si>
    <t xml:space="preserve">Apports reçus en coproduction </t>
  </si>
  <si>
    <t xml:space="preserve">Apports partenaires FWB </t>
  </si>
  <si>
    <t>7030/1</t>
  </si>
  <si>
    <t>Apports partenaires hors FWB (détailler)</t>
  </si>
  <si>
    <t>7030/2</t>
  </si>
  <si>
    <t xml:space="preserve">Redistributions reçues dans le cadre de coproduction </t>
  </si>
  <si>
    <t>Reprise sur fonds propres (10/15) affectés en coproduction</t>
  </si>
  <si>
    <t>Reprise sur provision (16) pour engagement en coproduction</t>
  </si>
  <si>
    <t>Autres produits de coproduction que 7030 à 7031</t>
  </si>
  <si>
    <t xml:space="preserve">Services divers dans le cadre non-marchand  </t>
  </si>
  <si>
    <t>Produits de bars, foyers, buffets, cafétéria, boissons, petite restauration</t>
  </si>
  <si>
    <t>Produits des services d'accueils, ticketterie, salles &amp; vestiaires</t>
  </si>
  <si>
    <t xml:space="preserve">Produits d'espaces publicitaires &amp; sponsoring </t>
  </si>
  <si>
    <t>Production publicitaire &amp; mise à disposition d'espaces publicitaires</t>
  </si>
  <si>
    <t>multimédia y compris production publicitaire non dissociée</t>
  </si>
  <si>
    <t>7042/0</t>
  </si>
  <si>
    <t xml:space="preserve">Sponsoring &amp; parrainages d'entreprises </t>
  </si>
  <si>
    <t>7042/1</t>
  </si>
  <si>
    <t xml:space="preserve">Valeurs d'échanges promotionnels </t>
  </si>
  <si>
    <t>7042/2</t>
  </si>
  <si>
    <t>Autres produits que 70420 à 70422</t>
  </si>
  <si>
    <t>7042/8</t>
  </si>
  <si>
    <t>Produits non dissociés des espaces publicitaires &amp; informatifs</t>
  </si>
  <si>
    <t>7042/9</t>
  </si>
  <si>
    <t>Produits de mise à disposition d'infrastructures</t>
  </si>
  <si>
    <t>Produits de mise à disposition de mobiliers, machines</t>
  </si>
  <si>
    <t>&amp; matériels techniques, outillage &amp; matériel roulant</t>
  </si>
  <si>
    <t>Produits de mise à disposition de services techniques</t>
  </si>
  <si>
    <t xml:space="preserve">Produits de commissions sur ventes de biens </t>
  </si>
  <si>
    <t xml:space="preserve">&amp; services culturels effectuée pour compte de tiers  </t>
  </si>
  <si>
    <t xml:space="preserve">Produits de captations &amp; productions de programmes </t>
  </si>
  <si>
    <t>audiovisuels, télévisuels &amp; multimédia</t>
  </si>
  <si>
    <t>Produits d'autres services que 7040 à 7048</t>
  </si>
  <si>
    <t xml:space="preserve">Recettes des distributeurs </t>
  </si>
  <si>
    <t xml:space="preserve">Recettes perçues selon le décret auprès des intercommunales </t>
  </si>
  <si>
    <t xml:space="preserve">Recettes perçues à d'autres titres auprès des intercommunales </t>
  </si>
  <si>
    <t xml:space="preserve">Recettes perçues selon le décret auprès d'autres distributeurs </t>
  </si>
  <si>
    <t xml:space="preserve">Recettes perçues à d'autres titres auprès d'autres distributeurs </t>
  </si>
  <si>
    <t>Autres recettes, droits &amp; produits que 700 à 706</t>
  </si>
  <si>
    <t xml:space="preserve">Remises, ristournes &amp; rabais accordés (-) </t>
  </si>
  <si>
    <t>Variations des stocks &amp; des commandes en cours d'exécution</t>
  </si>
  <si>
    <t xml:space="preserve">Production immobilisée </t>
  </si>
  <si>
    <t xml:space="preserve">Cotisations, dons, legs &amp; subsides </t>
  </si>
  <si>
    <t xml:space="preserve">Cotisations des membres associés </t>
  </si>
  <si>
    <t>- versées par les membres associés</t>
  </si>
  <si>
    <t xml:space="preserve">- perçues par redistribution d'une association apparentée </t>
  </si>
  <si>
    <t xml:space="preserve">Cotisations des membres adhérents </t>
  </si>
  <si>
    <t xml:space="preserve">- versées par les membres adhérent·es </t>
  </si>
  <si>
    <t xml:space="preserve">Dons sans droit de reprise </t>
  </si>
  <si>
    <t>- reçus de personnes physiques &amp; immunisé·es sur le plan fiscal</t>
  </si>
  <si>
    <t>- reçus de personnes physiques &amp; non immunisés sur le plan fiscal</t>
  </si>
  <si>
    <t>- reçus par mécénat d'entreprise, d'associations &amp; fondations</t>
  </si>
  <si>
    <t>- Fondations</t>
  </si>
  <si>
    <t>7322/1</t>
  </si>
  <si>
    <t>- Tax Shelter</t>
  </si>
  <si>
    <t>7322/2</t>
  </si>
  <si>
    <t>- Loterie nationale (sponsoring)</t>
  </si>
  <si>
    <t>7322/3</t>
  </si>
  <si>
    <t>Dons avec droit de reprise</t>
  </si>
  <si>
    <t>- reçus de personnes physiques</t>
  </si>
  <si>
    <t>- reçus de personnes morales</t>
  </si>
  <si>
    <t xml:space="preserve">Legs sans droit de reprise </t>
  </si>
  <si>
    <t>Legs avec droit de reprise</t>
  </si>
  <si>
    <t>Subsides en capital &amp; intérêts</t>
  </si>
  <si>
    <t>Subsides en capital &amp; intérêts reçus en espèces</t>
  </si>
  <si>
    <t xml:space="preserve">- des villes, communes, intercommunales, communautés urbaines  </t>
  </si>
  <si>
    <t>7361/0</t>
  </si>
  <si>
    <t>- des provinces</t>
  </si>
  <si>
    <t>7361/1</t>
  </si>
  <si>
    <t>- de la Commission communautaire français</t>
  </si>
  <si>
    <t>7361/2</t>
  </si>
  <si>
    <t xml:space="preserve">- de la Région de Bruxelles Capitale </t>
  </si>
  <si>
    <t>7361/3</t>
  </si>
  <si>
    <t xml:space="preserve">- de la Région wallonne </t>
  </si>
  <si>
    <t>7361/4</t>
  </si>
  <si>
    <t>- de la Communauté française Wallonie-Bruxelles 
    (WBI, aide aux tournées et prospections)</t>
  </si>
  <si>
    <t>7361/5</t>
  </si>
  <si>
    <t xml:space="preserve">a. - CFWB pour l'infrastructure </t>
  </si>
  <si>
    <t>73615ANX1</t>
  </si>
  <si>
    <t xml:space="preserve">b. - CFWB pour l'équipement </t>
  </si>
  <si>
    <t>73615ANX2</t>
  </si>
  <si>
    <t>c. - CFWB autre subside en capital &amp; intérêts en espèces</t>
  </si>
  <si>
    <t>73615ANX3</t>
  </si>
  <si>
    <t>- de l'Etat fédéral</t>
  </si>
  <si>
    <t>7361/6</t>
  </si>
  <si>
    <t xml:space="preserve">- de l'Union européenne </t>
  </si>
  <si>
    <t>7361/7</t>
  </si>
  <si>
    <t>- d'autres opérateurs privés ou publics</t>
  </si>
  <si>
    <t>7361/9</t>
  </si>
  <si>
    <t>Subsides en capital reçus en nature</t>
  </si>
  <si>
    <t>7362/0</t>
  </si>
  <si>
    <t>7362/1</t>
  </si>
  <si>
    <t xml:space="preserve">- de la Commission communautaire française - BXL </t>
  </si>
  <si>
    <t>7362/2</t>
  </si>
  <si>
    <t>7362/3</t>
  </si>
  <si>
    <t>7362/4</t>
  </si>
  <si>
    <t xml:space="preserve">- de la Communauté française </t>
  </si>
  <si>
    <t>73625ANX1</t>
  </si>
  <si>
    <t>73625ANX2</t>
  </si>
  <si>
    <t xml:space="preserve">c. - CFWB autres subsides en capital en nature </t>
  </si>
  <si>
    <t>73625ANX3</t>
  </si>
  <si>
    <t>7362/6</t>
  </si>
  <si>
    <t>7362/7</t>
  </si>
  <si>
    <t xml:space="preserve">- autres subsides en capital reçus en nature </t>
  </si>
  <si>
    <t xml:space="preserve">verouiller </t>
  </si>
  <si>
    <t>d'autres opérateurs privés ou publics</t>
  </si>
  <si>
    <t>7362/9</t>
  </si>
  <si>
    <t xml:space="preserve">Autres subsides &amp; subventions </t>
  </si>
  <si>
    <t>Autres subsides &amp; subventions des villes, communes, intercommunales</t>
  </si>
  <si>
    <t xml:space="preserve">&amp; communautés urbaines </t>
  </si>
  <si>
    <t>Autres subsides &amp; subventions des provinces</t>
  </si>
  <si>
    <t>Autres subsides &amp; subventions de la Commission communautaire</t>
  </si>
  <si>
    <t xml:space="preserve">française de Bruxelles </t>
  </si>
  <si>
    <t xml:space="preserve">Autres subisdes &amp; subventions de la Région de Bruxelles Capitale </t>
  </si>
  <si>
    <t>a. - BXL pour les politiques d'emploi</t>
  </si>
  <si>
    <t>7373ANX1</t>
  </si>
  <si>
    <t xml:space="preserve">b. - BXL pour les autres politiques </t>
  </si>
  <si>
    <t>7373ANX2</t>
  </si>
  <si>
    <t xml:space="preserve">Autres subsides &amp; subventions de la Région wallonne </t>
  </si>
  <si>
    <t xml:space="preserve">a. - RW pour les politiques d'emploi </t>
  </si>
  <si>
    <t>7374ANX1</t>
  </si>
  <si>
    <t xml:space="preserve">b. - RW pour les autres politiques </t>
  </si>
  <si>
    <t>7374ANX2</t>
  </si>
  <si>
    <t xml:space="preserve">Autres subsides &amp; subventions de la Communauté française </t>
  </si>
  <si>
    <t>Service des Arts de la Scène : (service à détailler)</t>
  </si>
  <si>
    <t>7375/0</t>
  </si>
  <si>
    <t xml:space="preserve">Autres services de l'Administration générale de la Culture </t>
  </si>
  <si>
    <t>7375/1</t>
  </si>
  <si>
    <t>Autres subventions de la Communauté française (détailler)</t>
  </si>
  <si>
    <t>7375/2</t>
  </si>
  <si>
    <t>Wallonie Bruxelles International</t>
  </si>
  <si>
    <t>7375/3</t>
  </si>
  <si>
    <t>Loterie Nationale</t>
  </si>
  <si>
    <t>7375/4</t>
  </si>
  <si>
    <t xml:space="preserve">CFWB - Décret emploi non-marchand </t>
  </si>
  <si>
    <t>7375/5</t>
  </si>
  <si>
    <t>CFWB - Autres subsides et subventions</t>
  </si>
  <si>
    <t>7375/6</t>
  </si>
  <si>
    <t>Autres subsides &amp; subventions de l'Etat fédéral (à détailler)</t>
  </si>
  <si>
    <t xml:space="preserve">Autres subsides &amp; interventions du Fonds Maribel </t>
  </si>
  <si>
    <t xml:space="preserve">Autres subsides &amp; subventions de l'Union européenne </t>
  </si>
  <si>
    <t>Autres subsides &amp; subventions d'autres opérateurs privés ou publics</t>
  </si>
  <si>
    <t>Montants compensatoires destinés à réduire le coût salarial</t>
  </si>
  <si>
    <t xml:space="preserve">Autres produits d'exploitation </t>
  </si>
  <si>
    <t xml:space="preserve">Plus-values sur réalisations d'immobilisations corporelles </t>
  </si>
  <si>
    <t xml:space="preserve">Plus-values sur réalisations de créances commerciales </t>
  </si>
  <si>
    <t>Produits de refacturations de charges (en tournée)</t>
  </si>
  <si>
    <t xml:space="preserve">Recettes de redistributions </t>
  </si>
  <si>
    <t>Redistributions d'une association apparentée</t>
  </si>
  <si>
    <t>- de niveau international</t>
  </si>
  <si>
    <t xml:space="preserve">- de niveau national ou communautaire </t>
  </si>
  <si>
    <t xml:space="preserve">- de niveau régional </t>
  </si>
  <si>
    <t xml:space="preserve">- de niveau local </t>
  </si>
  <si>
    <t>- d'autres associations apparentées</t>
  </si>
  <si>
    <t>Autres redistributions d'autres opérateurs que 7442</t>
  </si>
  <si>
    <t>Autres produits d'exploitation que 740 à 744</t>
  </si>
  <si>
    <t xml:space="preserve">Produits financiers </t>
  </si>
  <si>
    <t xml:space="preserve">Produits exceptionnels </t>
  </si>
  <si>
    <t>Total des produits</t>
  </si>
  <si>
    <t>70/76</t>
  </si>
  <si>
    <t>Résultat prévisionnel</t>
  </si>
  <si>
    <t>Total produits - Total charges</t>
  </si>
  <si>
    <t>Calcul des ratios (subventionnement et recettes propres)</t>
  </si>
  <si>
    <r>
      <rPr>
        <sz val="14"/>
        <rFont val="Arial"/>
        <family val="2"/>
        <charset val="1"/>
      </rPr>
      <t>Total des subventions</t>
    </r>
    <r>
      <rPr>
        <sz val="12"/>
        <rFont val="Arial"/>
        <family val="2"/>
        <charset val="1"/>
      </rPr>
      <t xml:space="preserve"> (736+737)</t>
    </r>
  </si>
  <si>
    <t xml:space="preserve">     Taux de subventionnement / Tot des produits</t>
  </si>
  <si>
    <t xml:space="preserve">     Taux de subventionnement FWB/ Tot subventions</t>
  </si>
  <si>
    <t>Recettes propres</t>
  </si>
  <si>
    <t xml:space="preserve">     Ratio de recettes propres / Tot des produits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</si>
</sst>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_€"/>
    <numFmt numFmtId="165" formatCode="0.00\ %"/>
    <numFmt numFmtId="166" formatCode="_-* #,##0.00\ &quot;F&quot;_-;\-* #,##0.00\ &quot;F&quot;_-;_-* &quot;-&quot;??\ &quot;F&quot;_-;_-@_-"/>
  </numFmts>
  <fonts count="49" x14ac:knownFonts="1">
    <font>
      <sz val="10"/>
      <name val="Arial"/>
      <charset val="1"/>
    </font>
    <font>
      <sz val="12"/>
      <name val="Arial"/>
      <family val="2"/>
      <charset val="1"/>
    </font>
    <font>
      <b/>
      <sz val="16"/>
      <name val="Arial"/>
      <family val="2"/>
      <charset val="1"/>
    </font>
    <font>
      <sz val="16"/>
      <name val="Arial"/>
      <family val="2"/>
      <charset val="1"/>
    </font>
    <font>
      <b/>
      <sz val="12"/>
      <color rgb="FFFF0000"/>
      <name val="Arial"/>
      <family val="2"/>
      <charset val="1"/>
    </font>
    <font>
      <b/>
      <sz val="12"/>
      <name val="Arial"/>
      <family val="2"/>
      <charset val="1"/>
    </font>
    <font>
      <sz val="11"/>
      <name val="Arial"/>
      <family val="2"/>
      <charset val="1"/>
    </font>
    <font>
      <sz val="14"/>
      <name val="Arial"/>
      <family val="2"/>
      <charset val="1"/>
    </font>
    <font>
      <sz val="10"/>
      <name val="Arial"/>
      <family val="2"/>
      <charset val="1"/>
    </font>
    <font>
      <b/>
      <sz val="14"/>
      <name val="Arial"/>
      <family val="2"/>
      <charset val="1"/>
    </font>
    <font>
      <b/>
      <sz val="10"/>
      <name val="Arial"/>
      <family val="2"/>
      <charset val="1"/>
    </font>
    <font>
      <sz val="10"/>
      <color rgb="FFB2B2B2"/>
      <name val="Arial"/>
      <family val="2"/>
      <charset val="1"/>
    </font>
    <font>
      <sz val="10"/>
      <color rgb="FFB2B2B2"/>
      <name val="Arial"/>
      <charset val="1"/>
    </font>
    <font>
      <b/>
      <sz val="10"/>
      <color rgb="FFB2B2B2"/>
      <name val="Arial"/>
      <family val="2"/>
      <charset val="1"/>
    </font>
    <font>
      <sz val="8"/>
      <color rgb="FFFF0000"/>
      <name val="Arial"/>
      <charset val="1"/>
    </font>
    <font>
      <sz val="10"/>
      <color rgb="FF999999"/>
      <name val="Arial"/>
      <family val="2"/>
      <charset val="1"/>
    </font>
    <font>
      <sz val="10"/>
      <color rgb="FF999999"/>
      <name val="Arial"/>
      <charset val="1"/>
    </font>
    <font>
      <b/>
      <sz val="10"/>
      <color rgb="FF999999"/>
      <name val="Arial"/>
      <family val="2"/>
      <charset val="1"/>
    </font>
    <font>
      <b/>
      <sz val="8"/>
      <color rgb="FFFF0000"/>
      <name val="Arial"/>
      <charset val="1"/>
    </font>
    <font>
      <b/>
      <sz val="10"/>
      <color rgb="FFFF0000"/>
      <name val="Arial"/>
      <charset val="1"/>
    </font>
    <font>
      <sz val="11"/>
      <color rgb="FFFF0000"/>
      <name val="Arial"/>
      <family val="2"/>
      <charset val="1"/>
    </font>
    <font>
      <sz val="12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b/>
      <u/>
      <sz val="14"/>
      <name val="Arial"/>
      <family val="2"/>
      <charset val="1"/>
    </font>
    <font>
      <b/>
      <sz val="10"/>
      <color rgb="FFCE181E"/>
      <name val="Arial"/>
      <family val="2"/>
      <charset val="1"/>
    </font>
    <font>
      <b/>
      <sz val="10"/>
      <color rgb="FF000000"/>
      <name val="Arial"/>
      <family val="2"/>
      <charset val="1"/>
    </font>
    <font>
      <b/>
      <sz val="11"/>
      <name val="Arial"/>
      <family val="2"/>
      <charset val="1"/>
    </font>
    <font>
      <sz val="10"/>
      <color rgb="FFFF0000"/>
      <name val="Arial"/>
      <family val="2"/>
    </font>
    <font>
      <sz val="8"/>
      <name val="Arial"/>
      <charset val="1"/>
    </font>
    <font>
      <sz val="12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2"/>
      <color rgb="FF999999"/>
      <name val="Arial"/>
      <family val="2"/>
    </font>
    <font>
      <sz val="12"/>
      <color rgb="FFFF0000"/>
      <name val="Arial"/>
      <family val="2"/>
    </font>
    <font>
      <b/>
      <i/>
      <sz val="14"/>
      <color theme="1" tint="0.499984740745262"/>
      <name val="Arial"/>
      <family val="2"/>
    </font>
    <font>
      <strike/>
      <sz val="12"/>
      <color rgb="FFFF0000"/>
      <name val="Arial"/>
      <family val="2"/>
    </font>
    <font>
      <sz val="10"/>
      <name val="Arial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C00000"/>
      <name val="Arial"/>
      <family val="2"/>
    </font>
    <font>
      <sz val="12"/>
      <color theme="1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sz val="10"/>
      <color theme="0" tint="-0.14999847407452621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3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AFD095"/>
        <bgColor rgb="FFB2B2B2"/>
      </patternFill>
    </fill>
    <fill>
      <patternFill patternType="solid">
        <fgColor rgb="FFDDE8CB"/>
        <bgColor rgb="FFF2F2F2"/>
      </patternFill>
    </fill>
    <fill>
      <patternFill patternType="solid">
        <fgColor rgb="FFF2F2F2"/>
        <bgColor rgb="FFFFFFCC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111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 style="thick">
        <color auto="1"/>
      </right>
      <top style="thin">
        <color auto="1"/>
      </top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mediumDashed">
        <color auto="1"/>
      </bottom>
      <diagonal/>
    </border>
    <border>
      <left style="mediumDashed">
        <color auto="1"/>
      </left>
      <right/>
      <top style="mediumDashed">
        <color auto="1"/>
      </top>
      <bottom/>
      <diagonal/>
    </border>
    <border>
      <left/>
      <right/>
      <top style="mediumDashed">
        <color auto="1"/>
      </top>
      <bottom/>
      <diagonal/>
    </border>
    <border>
      <left style="thick">
        <color auto="1"/>
      </left>
      <right style="thick">
        <color auto="1"/>
      </right>
      <top style="mediumDashed">
        <color auto="1"/>
      </top>
      <bottom/>
      <diagonal/>
    </border>
    <border>
      <left style="mediumDashed">
        <color auto="1"/>
      </left>
      <right/>
      <top/>
      <bottom/>
      <diagonal/>
    </border>
    <border>
      <left style="mediumDashDot">
        <color auto="1"/>
      </left>
      <right/>
      <top style="mediumDashDot">
        <color auto="1"/>
      </top>
      <bottom/>
      <diagonal/>
    </border>
    <border>
      <left style="thick">
        <color auto="1"/>
      </left>
      <right style="thick">
        <color auto="1"/>
      </right>
      <top style="mediumDashDot">
        <color auto="1"/>
      </top>
      <bottom/>
      <diagonal/>
    </border>
    <border>
      <left style="mediumDashDot">
        <color auto="1"/>
      </left>
      <right/>
      <top/>
      <bottom/>
      <diagonal/>
    </border>
    <border>
      <left style="mediumDashDot">
        <color auto="1"/>
      </left>
      <right/>
      <top/>
      <bottom style="mediumDashDot">
        <color auto="1"/>
      </bottom>
      <diagonal/>
    </border>
    <border>
      <left style="thick">
        <color auto="1"/>
      </left>
      <right style="thick">
        <color auto="1"/>
      </right>
      <top/>
      <bottom style="mediumDashDot">
        <color auto="1"/>
      </bottom>
      <diagonal/>
    </border>
    <border>
      <left style="mediumDashed">
        <color auto="1"/>
      </left>
      <right/>
      <top style="mediumDashed">
        <color auto="1"/>
      </top>
      <bottom style="mediumDashed">
        <color auto="1"/>
      </bottom>
      <diagonal/>
    </border>
    <border>
      <left/>
      <right/>
      <top style="mediumDashed">
        <color auto="1"/>
      </top>
      <bottom style="mediumDashed">
        <color auto="1"/>
      </bottom>
      <diagonal/>
    </border>
    <border>
      <left style="thick">
        <color auto="1"/>
      </left>
      <right style="thick">
        <color auto="1"/>
      </right>
      <top style="mediumDashed">
        <color auto="1"/>
      </top>
      <bottom style="mediumDashed">
        <color auto="1"/>
      </bottom>
      <diagonal/>
    </border>
    <border>
      <left style="mediumDashed">
        <color auto="1"/>
      </left>
      <right/>
      <top style="mediumDashed">
        <color auto="1"/>
      </top>
      <bottom style="medium">
        <color auto="1"/>
      </bottom>
      <diagonal/>
    </border>
    <border>
      <left style="mediumDashed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Dashed">
        <color auto="1"/>
      </left>
      <right/>
      <top/>
      <bottom style="mediumDashed">
        <color auto="1"/>
      </bottom>
      <diagonal/>
    </border>
    <border>
      <left/>
      <right/>
      <top/>
      <bottom style="mediumDashed">
        <color auto="1"/>
      </bottom>
      <diagonal/>
    </border>
    <border>
      <left style="thick">
        <color auto="1"/>
      </left>
      <right style="thick">
        <color auto="1"/>
      </right>
      <top/>
      <bottom style="mediumDashed">
        <color auto="1"/>
      </bottom>
      <diagonal/>
    </border>
    <border>
      <left style="mediumDashed">
        <color auto="1"/>
      </left>
      <right/>
      <top style="medium">
        <color auto="1"/>
      </top>
      <bottom style="mediumDashed">
        <color auto="1"/>
      </bottom>
      <diagonal/>
    </border>
    <border>
      <left style="mediumDashed">
        <color auto="1"/>
      </left>
      <right style="medium">
        <color auto="1"/>
      </right>
      <top style="mediumDashed">
        <color auto="1"/>
      </top>
      <bottom style="mediumDashed">
        <color auto="1"/>
      </bottom>
      <diagonal/>
    </border>
    <border>
      <left style="medium">
        <color auto="1"/>
      </left>
      <right/>
      <top style="mediumDashed">
        <color auto="1"/>
      </top>
      <bottom style="mediumDashed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thick">
        <color auto="1"/>
      </bottom>
      <diagonal/>
    </border>
    <border>
      <left style="thick">
        <color auto="1"/>
      </left>
      <right/>
      <top style="medium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/>
      <top style="thick">
        <color auto="1"/>
      </top>
      <bottom style="medium">
        <color auto="1"/>
      </bottom>
      <diagonal/>
    </border>
    <border>
      <left style="thick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ck">
        <color auto="1"/>
      </left>
      <right/>
      <top style="medium">
        <color auto="1"/>
      </top>
      <bottom/>
      <diagonal/>
    </border>
    <border>
      <left style="mediumDashed">
        <color auto="1"/>
      </left>
      <right/>
      <top/>
      <bottom style="thick">
        <color auto="1"/>
      </bottom>
      <diagonal/>
    </border>
    <border>
      <left/>
      <right/>
      <top style="medium">
        <color auto="1"/>
      </top>
      <bottom style="mediumDashed">
        <color auto="1"/>
      </bottom>
      <diagonal/>
    </border>
    <border>
      <left style="thick">
        <color auto="1"/>
      </left>
      <right style="thick">
        <color auto="1"/>
      </right>
      <top style="medium">
        <color auto="1"/>
      </top>
      <bottom style="mediumDashed">
        <color auto="1"/>
      </bottom>
      <diagonal/>
    </border>
    <border>
      <left style="medium">
        <color auto="1"/>
      </left>
      <right/>
      <top/>
      <bottom/>
      <diagonal/>
    </border>
    <border>
      <left style="dashDot">
        <color auto="1"/>
      </left>
      <right/>
      <top style="dashDot">
        <color auto="1"/>
      </top>
      <bottom style="dashDot">
        <color auto="1"/>
      </bottom>
      <diagonal/>
    </border>
    <border>
      <left style="thick">
        <color auto="1"/>
      </left>
      <right style="thick">
        <color auto="1"/>
      </right>
      <top style="dashDot">
        <color auto="1"/>
      </top>
      <bottom style="dashDot">
        <color auto="1"/>
      </bottom>
      <diagonal/>
    </border>
    <border>
      <left style="dashDot">
        <color auto="1"/>
      </left>
      <right/>
      <top style="dashDot">
        <color auto="1"/>
      </top>
      <bottom style="hair">
        <color auto="1"/>
      </bottom>
      <diagonal/>
    </border>
    <border>
      <left style="thick">
        <color auto="1"/>
      </left>
      <right style="thick">
        <color auto="1"/>
      </right>
      <top style="dashDot">
        <color auto="1"/>
      </top>
      <bottom/>
      <diagonal/>
    </border>
    <border>
      <left style="dashDot">
        <color auto="1"/>
      </left>
      <right/>
      <top/>
      <bottom style="hair">
        <color auto="1"/>
      </bottom>
      <diagonal/>
    </border>
    <border>
      <left style="thick">
        <color auto="1"/>
      </left>
      <right style="thick">
        <color auto="1"/>
      </right>
      <top/>
      <bottom style="dashDotDot">
        <color auto="1"/>
      </bottom>
      <diagonal/>
    </border>
    <border>
      <left/>
      <right style="thick">
        <color auto="1"/>
      </right>
      <top/>
      <bottom style="dashDotDot">
        <color auto="1"/>
      </bottom>
      <diagonal/>
    </border>
    <border>
      <left style="thick">
        <color auto="1"/>
      </left>
      <right style="thick">
        <color auto="1"/>
      </right>
      <top style="dashDotDot">
        <color auto="1"/>
      </top>
      <bottom style="dashDotDot">
        <color auto="1"/>
      </bottom>
      <diagonal/>
    </border>
    <border>
      <left/>
      <right style="thick">
        <color auto="1"/>
      </right>
      <top style="dashDotDot">
        <color auto="1"/>
      </top>
      <bottom style="dashDotDot">
        <color auto="1"/>
      </bottom>
      <diagonal/>
    </border>
    <border>
      <left style="dashDot">
        <color auto="1"/>
      </left>
      <right/>
      <top style="dashDot">
        <color auto="1"/>
      </top>
      <bottom style="mediumDashed">
        <color auto="1"/>
      </bottom>
      <diagonal/>
    </border>
    <border>
      <left style="thick">
        <color auto="1"/>
      </left>
      <right style="thick">
        <color auto="1"/>
      </right>
      <top style="dashDot">
        <color auto="1"/>
      </top>
      <bottom style="mediumDashed">
        <color auto="1"/>
      </bottom>
      <diagonal/>
    </border>
    <border>
      <left style="thick">
        <color auto="1"/>
      </left>
      <right style="thick">
        <color auto="1"/>
      </right>
      <top style="dashDotDot">
        <color auto="1"/>
      </top>
      <bottom style="mediumDashed">
        <color auto="1"/>
      </bottom>
      <diagonal/>
    </border>
    <border>
      <left/>
      <right style="thick">
        <color auto="1"/>
      </right>
      <top style="dashDotDot">
        <color auto="1"/>
      </top>
      <bottom style="mediumDashed">
        <color auto="1"/>
      </bottom>
      <diagonal/>
    </border>
    <border>
      <left style="thick">
        <color auto="1"/>
      </left>
      <right/>
      <top style="dashDotDot">
        <color auto="1"/>
      </top>
      <bottom style="dashDotDot">
        <color auto="1"/>
      </bottom>
      <diagonal/>
    </border>
    <border>
      <left style="dashDot">
        <color auto="1"/>
      </left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/>
      <top/>
      <bottom style="thick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thick">
        <color auto="1"/>
      </bottom>
      <diagonal/>
    </border>
    <border>
      <left/>
      <right/>
      <top style="medium">
        <color auto="1"/>
      </top>
      <bottom/>
      <diagonal/>
    </border>
    <border>
      <left style="thick">
        <color auto="1"/>
      </left>
      <right style="thick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thick">
        <color auto="1"/>
      </left>
      <right style="thick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ck">
        <color auto="1"/>
      </bottom>
      <diagonal/>
    </border>
    <border>
      <left/>
      <right/>
      <top style="medium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/>
      <top style="thick">
        <color auto="1"/>
      </top>
      <bottom/>
      <diagonal/>
    </border>
    <border>
      <left style="mediumDashed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ck">
        <color auto="1"/>
      </top>
      <bottom style="medium">
        <color auto="1"/>
      </bottom>
      <diagonal/>
    </border>
    <border>
      <left/>
      <right style="thick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 style="medium">
        <color auto="1"/>
      </right>
      <top/>
      <bottom/>
      <diagonal/>
    </border>
    <border>
      <left/>
      <right style="thick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medium">
        <color auto="1"/>
      </bottom>
      <diagonal/>
    </border>
    <border>
      <left style="thin">
        <color auto="1"/>
      </left>
      <right/>
      <top style="thick">
        <color auto="1"/>
      </top>
      <bottom style="medium">
        <color auto="1"/>
      </bottom>
      <diagonal/>
    </border>
    <border>
      <left style="medium">
        <color auto="1"/>
      </left>
      <right/>
      <top style="thick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auto="1"/>
      </right>
      <top style="thick">
        <color auto="1"/>
      </top>
      <bottom/>
      <diagonal/>
    </border>
    <border>
      <left/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 style="medium">
        <color auto="1"/>
      </right>
      <top style="dashDot">
        <color auto="1"/>
      </top>
      <bottom style="thick">
        <color auto="1"/>
      </bottom>
      <diagonal/>
    </border>
    <border>
      <left style="medium">
        <color auto="1"/>
      </left>
      <right style="thick">
        <color auto="1"/>
      </right>
      <top style="dashDot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mediumDashed">
        <color auto="1"/>
      </top>
      <bottom style="thick">
        <color auto="1"/>
      </bottom>
      <diagonal/>
    </border>
    <border>
      <left style="mediumDashed">
        <color indexed="64"/>
      </left>
      <right style="mediumDashed">
        <color indexed="64"/>
      </right>
      <top style="mediumDashed">
        <color indexed="64"/>
      </top>
      <bottom style="medium">
        <color indexed="64"/>
      </bottom>
      <diagonal/>
    </border>
    <border>
      <left style="mediumDashed">
        <color indexed="64"/>
      </left>
      <right style="mediumDashed">
        <color indexed="64"/>
      </right>
      <top style="medium">
        <color indexed="64"/>
      </top>
      <bottom style="medium">
        <color indexed="64"/>
      </bottom>
      <diagonal/>
    </border>
    <border>
      <left style="mediumDashed">
        <color indexed="64"/>
      </left>
      <right style="mediumDashed">
        <color indexed="64"/>
      </right>
      <top style="medium">
        <color indexed="64"/>
      </top>
      <bottom/>
      <diagonal/>
    </border>
    <border>
      <left/>
      <right style="thick">
        <color auto="1"/>
      </right>
      <top style="mediumDashed">
        <color auto="1"/>
      </top>
      <bottom/>
      <diagonal/>
    </border>
    <border diagonalUp="1">
      <left style="thick">
        <color auto="1"/>
      </left>
      <right style="thick">
        <color auto="1"/>
      </right>
      <top/>
      <bottom/>
      <diagonal style="dashed">
        <color theme="0" tint="-0.34998626667073579"/>
      </diagonal>
    </border>
    <border diagonalUp="1">
      <left style="thick">
        <color auto="1"/>
      </left>
      <right style="thick">
        <color auto="1"/>
      </right>
      <top style="mediumDashed">
        <color auto="1"/>
      </top>
      <bottom style="mediumDashed">
        <color auto="1"/>
      </bottom>
      <diagonal style="dashed">
        <color theme="0" tint="-0.24994659260841701"/>
      </diagonal>
    </border>
    <border>
      <left style="thick">
        <color auto="1"/>
      </left>
      <right style="thick">
        <color auto="1"/>
      </right>
      <top style="dashDotDot">
        <color auto="1"/>
      </top>
      <bottom style="dashDot">
        <color indexed="64"/>
      </bottom>
      <diagonal/>
    </border>
    <border>
      <left style="mediumDashed">
        <color indexed="64"/>
      </left>
      <right style="thick">
        <color auto="1"/>
      </right>
      <top style="mediumDashed">
        <color auto="1"/>
      </top>
      <bottom style="mediumDashed">
        <color auto="1"/>
      </bottom>
      <diagonal/>
    </border>
    <border>
      <left/>
      <right style="thick">
        <color auto="1"/>
      </right>
      <top style="mediumDashed">
        <color auto="1"/>
      </top>
      <bottom style="mediumDashed">
        <color indexed="64"/>
      </bottom>
      <diagonal/>
    </border>
    <border>
      <left/>
      <right style="thick">
        <color auto="1"/>
      </right>
      <top/>
      <bottom style="mediumDashed">
        <color auto="1"/>
      </bottom>
      <diagonal/>
    </border>
  </borders>
  <cellStyleXfs count="8">
    <xf numFmtId="0" fontId="0" fillId="0" borderId="0"/>
    <xf numFmtId="2" fontId="1" fillId="0" borderId="1">
      <alignment vertical="center" wrapText="1"/>
    </xf>
    <xf numFmtId="0" fontId="38" fillId="0" borderId="0"/>
    <xf numFmtId="166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0" fontId="33" fillId="0" borderId="0"/>
    <xf numFmtId="166" fontId="33" fillId="0" borderId="0" applyFont="0" applyFill="0" applyBorder="0" applyAlignment="0" applyProtection="0"/>
    <xf numFmtId="9" fontId="33" fillId="0" borderId="0" applyFont="0" applyFill="0" applyBorder="0" applyAlignment="0" applyProtection="0"/>
  </cellStyleXfs>
  <cellXfs count="464">
    <xf numFmtId="0" fontId="0" fillId="0" borderId="0" xfId="0"/>
    <xf numFmtId="4" fontId="0" fillId="0" borderId="12" xfId="0" applyNumberFormat="1" applyBorder="1" applyAlignment="1" applyProtection="1">
      <alignment horizontal="center" vertical="center"/>
      <protection locked="0"/>
    </xf>
    <xf numFmtId="4" fontId="0" fillId="0" borderId="39" xfId="0" applyNumberFormat="1" applyBorder="1" applyAlignment="1" applyProtection="1">
      <alignment horizontal="center" vertical="center"/>
      <protection locked="0"/>
    </xf>
    <xf numFmtId="4" fontId="0" fillId="0" borderId="76" xfId="0" applyNumberFormat="1" applyBorder="1" applyAlignment="1" applyProtection="1">
      <alignment horizontal="center" vertical="center"/>
      <protection locked="0"/>
    </xf>
    <xf numFmtId="4" fontId="0" fillId="0" borderId="45" xfId="0" applyNumberFormat="1" applyBorder="1" applyAlignment="1" applyProtection="1">
      <alignment horizontal="center" vertical="center"/>
      <protection locked="0"/>
    </xf>
    <xf numFmtId="4" fontId="0" fillId="0" borderId="79" xfId="0" applyNumberFormat="1" applyBorder="1" applyAlignment="1" applyProtection="1">
      <alignment horizontal="center" vertical="center"/>
      <protection locked="0"/>
    </xf>
    <xf numFmtId="4" fontId="0" fillId="0" borderId="28" xfId="0" applyNumberFormat="1" applyBorder="1" applyAlignment="1" applyProtection="1">
      <alignment horizontal="center" vertical="center"/>
      <protection locked="0"/>
    </xf>
    <xf numFmtId="4" fontId="0" fillId="0" borderId="18" xfId="0" applyNumberFormat="1" applyBorder="1" applyAlignment="1" applyProtection="1">
      <alignment horizontal="center" vertical="center"/>
      <protection locked="0"/>
    </xf>
    <xf numFmtId="4" fontId="33" fillId="0" borderId="12" xfId="0" applyNumberFormat="1" applyFont="1" applyBorder="1" applyAlignment="1" applyProtection="1">
      <alignment horizontal="center" vertical="center"/>
      <protection locked="0"/>
    </xf>
    <xf numFmtId="4" fontId="0" fillId="0" borderId="74" xfId="0" applyNumberFormat="1" applyBorder="1" applyAlignment="1" applyProtection="1">
      <alignment horizontal="center" vertical="center"/>
      <protection locked="0"/>
    </xf>
    <xf numFmtId="164" fontId="43" fillId="0" borderId="8" xfId="0" applyNumberFormat="1" applyFont="1" applyBorder="1" applyAlignment="1">
      <alignment horizontal="center" vertical="center"/>
    </xf>
    <xf numFmtId="164" fontId="44" fillId="0" borderId="15" xfId="0" applyNumberFormat="1" applyFont="1" applyBorder="1" applyAlignment="1">
      <alignment horizontal="center" vertical="center"/>
    </xf>
    <xf numFmtId="4" fontId="8" fillId="0" borderId="8" xfId="0" applyNumberFormat="1" applyFont="1" applyBorder="1" applyAlignment="1">
      <alignment horizontal="center" vertical="center"/>
    </xf>
    <xf numFmtId="165" fontId="8" fillId="0" borderId="8" xfId="0" applyNumberFormat="1" applyFont="1" applyBorder="1" applyAlignment="1">
      <alignment horizontal="center" vertical="center"/>
    </xf>
    <xf numFmtId="4" fontId="10" fillId="4" borderId="8" xfId="0" applyNumberFormat="1" applyFont="1" applyFill="1" applyBorder="1" applyAlignment="1">
      <alignment horizontal="center" vertical="center"/>
    </xf>
    <xf numFmtId="165" fontId="10" fillId="4" borderId="8" xfId="0" applyNumberFormat="1" applyFont="1" applyFill="1" applyBorder="1" applyAlignment="1">
      <alignment horizontal="center" vertical="center"/>
    </xf>
    <xf numFmtId="4" fontId="0" fillId="0" borderId="8" xfId="0" applyNumberFormat="1" applyBorder="1" applyAlignment="1">
      <alignment horizontal="center" vertical="center"/>
    </xf>
    <xf numFmtId="165" fontId="0" fillId="0" borderId="8" xfId="0" applyNumberFormat="1" applyBorder="1" applyAlignment="1">
      <alignment horizontal="center" vertical="center"/>
    </xf>
    <xf numFmtId="4" fontId="0" fillId="0" borderId="15" xfId="0" applyNumberFormat="1" applyBorder="1" applyAlignment="1">
      <alignment horizontal="center" vertical="center"/>
    </xf>
    <xf numFmtId="4" fontId="5" fillId="4" borderId="18" xfId="0" applyNumberFormat="1" applyFont="1" applyFill="1" applyBorder="1" applyAlignment="1">
      <alignment horizontal="center" vertical="center"/>
    </xf>
    <xf numFmtId="165" fontId="5" fillId="4" borderId="18" xfId="0" applyNumberFormat="1" applyFont="1" applyFill="1" applyBorder="1" applyAlignment="1">
      <alignment horizontal="center" vertical="center"/>
    </xf>
    <xf numFmtId="0" fontId="12" fillId="0" borderId="0" xfId="0" applyFont="1" applyAlignment="1" applyProtection="1">
      <alignment vertical="center"/>
      <protection locked="0"/>
    </xf>
    <xf numFmtId="4" fontId="33" fillId="0" borderId="76" xfId="0" applyNumberFormat="1" applyFon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Protection="1">
      <protection locked="0"/>
    </xf>
    <xf numFmtId="49" fontId="32" fillId="0" borderId="0" xfId="0" applyNumberFormat="1" applyFont="1" applyAlignment="1" applyProtection="1">
      <alignment horizontal="left" vertical="center"/>
      <protection locked="0"/>
    </xf>
    <xf numFmtId="49" fontId="29" fillId="0" borderId="0" xfId="0" applyNumberFormat="1" applyFont="1" applyAlignment="1" applyProtection="1">
      <alignment vertical="center"/>
      <protection locked="0"/>
    </xf>
    <xf numFmtId="0" fontId="32" fillId="0" borderId="2" xfId="0" applyFont="1" applyBorder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35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left" vertical="center"/>
      <protection locked="0"/>
    </xf>
    <xf numFmtId="0" fontId="29" fillId="0" borderId="0" xfId="0" applyFont="1" applyAlignment="1" applyProtection="1">
      <alignment horizontal="center" vertical="center"/>
      <protection locked="0"/>
    </xf>
    <xf numFmtId="49" fontId="32" fillId="0" borderId="5" xfId="0" applyNumberFormat="1" applyFont="1" applyBorder="1" applyAlignment="1" applyProtection="1">
      <alignment horizontal="left" vertical="center"/>
      <protection locked="0"/>
    </xf>
    <xf numFmtId="49" fontId="29" fillId="0" borderId="6" xfId="0" applyNumberFormat="1" applyFont="1" applyBorder="1" applyAlignment="1" applyProtection="1">
      <alignment vertical="center"/>
      <protection locked="0"/>
    </xf>
    <xf numFmtId="0" fontId="29" fillId="0" borderId="6" xfId="0" applyFont="1" applyBorder="1" applyAlignment="1" applyProtection="1">
      <alignment vertical="center"/>
      <protection locked="0"/>
    </xf>
    <xf numFmtId="0" fontId="29" fillId="0" borderId="15" xfId="0" applyFont="1" applyBorder="1" applyAlignment="1" applyProtection="1">
      <alignment horizontal="left"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49" fontId="30" fillId="0" borderId="10" xfId="0" applyNumberFormat="1" applyFont="1" applyBorder="1" applyAlignment="1" applyProtection="1">
      <alignment vertical="center"/>
      <protection locked="0"/>
    </xf>
    <xf numFmtId="49" fontId="29" fillId="0" borderId="0" xfId="0" applyNumberFormat="1" applyFont="1" applyAlignment="1" applyProtection="1">
      <alignment vertical="center" wrapText="1"/>
      <protection locked="0"/>
    </xf>
    <xf numFmtId="0" fontId="0" fillId="0" borderId="12" xfId="0" applyBorder="1" applyAlignment="1" applyProtection="1">
      <alignment horizontal="center" vertical="center" wrapText="1"/>
      <protection locked="0"/>
    </xf>
    <xf numFmtId="0" fontId="10" fillId="0" borderId="12" xfId="0" applyFont="1" applyBorder="1" applyAlignment="1" applyProtection="1">
      <alignment horizontal="center" vertical="center" wrapText="1"/>
      <protection locked="0"/>
    </xf>
    <xf numFmtId="49" fontId="31" fillId="0" borderId="13" xfId="0" applyNumberFormat="1" applyFont="1" applyBorder="1" applyAlignment="1" applyProtection="1">
      <alignment vertical="center"/>
      <protection locked="0"/>
    </xf>
    <xf numFmtId="49" fontId="29" fillId="0" borderId="14" xfId="0" applyNumberFormat="1" applyFont="1" applyBorder="1" applyAlignment="1" applyProtection="1">
      <alignment vertical="center"/>
      <protection locked="0"/>
    </xf>
    <xf numFmtId="49" fontId="29" fillId="0" borderId="14" xfId="0" applyNumberFormat="1" applyFont="1" applyBorder="1" applyAlignment="1" applyProtection="1">
      <alignment vertical="center" wrapText="1"/>
      <protection locked="0"/>
    </xf>
    <xf numFmtId="0" fontId="31" fillId="0" borderId="8" xfId="0" applyFont="1" applyBorder="1" applyAlignment="1" applyProtection="1">
      <alignment horizontal="left" vertical="center"/>
      <protection locked="0"/>
    </xf>
    <xf numFmtId="49" fontId="32" fillId="6" borderId="5" xfId="0" applyNumberFormat="1" applyFont="1" applyFill="1" applyBorder="1" applyAlignment="1" applyProtection="1">
      <alignment vertical="center"/>
      <protection locked="0"/>
    </xf>
    <xf numFmtId="0" fontId="29" fillId="6" borderId="6" xfId="0" applyFont="1" applyFill="1" applyBorder="1" applyAlignment="1" applyProtection="1">
      <alignment vertical="center"/>
      <protection locked="0"/>
    </xf>
    <xf numFmtId="49" fontId="29" fillId="6" borderId="6" xfId="0" applyNumberFormat="1" applyFont="1" applyFill="1" applyBorder="1" applyAlignment="1" applyProtection="1">
      <alignment vertical="center"/>
      <protection locked="0"/>
    </xf>
    <xf numFmtId="49" fontId="29" fillId="6" borderId="6" xfId="0" applyNumberFormat="1" applyFont="1" applyFill="1" applyBorder="1" applyAlignment="1" applyProtection="1">
      <alignment vertical="center" wrapText="1"/>
      <protection locked="0"/>
    </xf>
    <xf numFmtId="0" fontId="32" fillId="6" borderId="15" xfId="0" applyFont="1" applyFill="1" applyBorder="1" applyAlignment="1" applyProtection="1">
      <alignment horizontal="left" vertical="center"/>
      <protection locked="0"/>
    </xf>
    <xf numFmtId="49" fontId="34" fillId="0" borderId="10" xfId="0" applyNumberFormat="1" applyFont="1" applyBorder="1" applyAlignment="1" applyProtection="1">
      <alignment vertical="center"/>
      <protection locked="0"/>
    </xf>
    <xf numFmtId="49" fontId="29" fillId="0" borderId="36" xfId="0" applyNumberFormat="1" applyFont="1" applyBorder="1" applyAlignment="1" applyProtection="1">
      <alignment vertical="center"/>
      <protection locked="0"/>
    </xf>
    <xf numFmtId="0" fontId="29" fillId="0" borderId="73" xfId="0" applyFont="1" applyBorder="1" applyAlignment="1" applyProtection="1">
      <alignment vertical="center"/>
      <protection locked="0"/>
    </xf>
    <xf numFmtId="49" fontId="29" fillId="0" borderId="73" xfId="0" applyNumberFormat="1" applyFont="1" applyBorder="1" applyAlignment="1" applyProtection="1">
      <alignment vertical="center" wrapText="1"/>
      <protection locked="0"/>
    </xf>
    <xf numFmtId="0" fontId="0" fillId="0" borderId="74" xfId="0" applyBorder="1" applyAlignment="1" applyProtection="1">
      <alignment horizontal="left" vertical="center"/>
      <protection locked="0"/>
    </xf>
    <xf numFmtId="0" fontId="16" fillId="0" borderId="0" xfId="0" applyFont="1" applyAlignment="1" applyProtection="1">
      <alignment vertical="center"/>
      <protection locked="0"/>
    </xf>
    <xf numFmtId="49" fontId="29" fillId="0" borderId="54" xfId="0" applyNumberFormat="1" applyFont="1" applyBorder="1" applyAlignment="1" applyProtection="1">
      <alignment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49" fontId="29" fillId="0" borderId="34" xfId="0" applyNumberFormat="1" applyFont="1" applyBorder="1" applyAlignment="1" applyProtection="1">
      <alignment vertical="center"/>
      <protection locked="0"/>
    </xf>
    <xf numFmtId="49" fontId="29" fillId="0" borderId="75" xfId="0" applyNumberFormat="1" applyFont="1" applyBorder="1" applyAlignment="1" applyProtection="1">
      <alignment vertical="center"/>
      <protection locked="0"/>
    </xf>
    <xf numFmtId="0" fontId="0" fillId="0" borderId="76" xfId="0" applyBorder="1" applyAlignment="1" applyProtection="1">
      <alignment horizontal="center" vertical="center"/>
      <protection locked="0"/>
    </xf>
    <xf numFmtId="49" fontId="29" fillId="0" borderId="10" xfId="0" applyNumberFormat="1" applyFont="1" applyBorder="1" applyAlignment="1" applyProtection="1">
      <alignment vertical="center"/>
      <protection locked="0"/>
    </xf>
    <xf numFmtId="49" fontId="29" fillId="5" borderId="36" xfId="0" applyNumberFormat="1" applyFont="1" applyFill="1" applyBorder="1" applyAlignment="1" applyProtection="1">
      <alignment vertical="center"/>
      <protection locked="0"/>
    </xf>
    <xf numFmtId="0" fontId="29" fillId="5" borderId="73" xfId="0" applyFont="1" applyFill="1" applyBorder="1" applyAlignment="1" applyProtection="1">
      <alignment vertical="center"/>
      <protection locked="0"/>
    </xf>
    <xf numFmtId="49" fontId="29" fillId="5" borderId="73" xfId="0" applyNumberFormat="1" applyFont="1" applyFill="1" applyBorder="1" applyAlignment="1" applyProtection="1">
      <alignment vertical="center" wrapText="1"/>
      <protection locked="0"/>
    </xf>
    <xf numFmtId="0" fontId="0" fillId="5" borderId="74" xfId="0" applyFill="1" applyBorder="1" applyAlignment="1" applyProtection="1">
      <alignment horizontal="left" vertical="center"/>
      <protection locked="0"/>
    </xf>
    <xf numFmtId="49" fontId="29" fillId="0" borderId="20" xfId="0" applyNumberFormat="1" applyFont="1" applyBorder="1" applyAlignment="1" applyProtection="1">
      <alignment vertical="center"/>
      <protection locked="0"/>
    </xf>
    <xf numFmtId="49" fontId="29" fillId="0" borderId="21" xfId="0" applyNumberFormat="1" applyFont="1" applyBorder="1" applyAlignment="1" applyProtection="1">
      <alignment vertical="center"/>
      <protection locked="0"/>
    </xf>
    <xf numFmtId="0" fontId="0" fillId="0" borderId="22" xfId="0" applyBorder="1" applyAlignment="1" applyProtection="1">
      <alignment horizontal="center" vertical="center"/>
      <protection locked="0"/>
    </xf>
    <xf numFmtId="49" fontId="29" fillId="0" borderId="23" xfId="0" applyNumberFormat="1" applyFont="1" applyBorder="1" applyAlignment="1" applyProtection="1">
      <alignment vertical="center"/>
      <protection locked="0"/>
    </xf>
    <xf numFmtId="0" fontId="8" fillId="0" borderId="12" xfId="0" applyFont="1" applyBorder="1" applyAlignment="1" applyProtection="1">
      <alignment horizontal="right" vertical="center"/>
      <protection locked="0"/>
    </xf>
    <xf numFmtId="49" fontId="29" fillId="0" borderId="37" xfId="0" applyNumberFormat="1" applyFont="1" applyBorder="1" applyAlignment="1" applyProtection="1">
      <alignment vertical="center"/>
      <protection locked="0"/>
    </xf>
    <xf numFmtId="49" fontId="29" fillId="0" borderId="38" xfId="0" applyNumberFormat="1" applyFont="1" applyBorder="1" applyAlignment="1" applyProtection="1">
      <alignment vertical="center" wrapText="1"/>
      <protection locked="0"/>
    </xf>
    <xf numFmtId="0" fontId="8" fillId="0" borderId="39" xfId="0" applyFont="1" applyBorder="1" applyAlignment="1" applyProtection="1">
      <alignment horizontal="right" vertical="center"/>
      <protection locked="0"/>
    </xf>
    <xf numFmtId="49" fontId="29" fillId="3" borderId="36" xfId="0" applyNumberFormat="1" applyFont="1" applyFill="1" applyBorder="1" applyAlignment="1" applyProtection="1">
      <alignment vertical="center"/>
      <protection locked="0"/>
    </xf>
    <xf numFmtId="0" fontId="29" fillId="3" borderId="73" xfId="0" applyFont="1" applyFill="1" applyBorder="1" applyAlignment="1" applyProtection="1">
      <alignment vertical="center"/>
      <protection locked="0"/>
    </xf>
    <xf numFmtId="49" fontId="29" fillId="3" borderId="73" xfId="0" applyNumberFormat="1" applyFont="1" applyFill="1" applyBorder="1" applyAlignment="1" applyProtection="1">
      <alignment vertical="center" wrapText="1"/>
      <protection locked="0"/>
    </xf>
    <xf numFmtId="0" fontId="0" fillId="3" borderId="74" xfId="0" applyFill="1" applyBorder="1" applyAlignment="1" applyProtection="1">
      <alignment horizontal="left" vertical="center"/>
      <protection locked="0"/>
    </xf>
    <xf numFmtId="0" fontId="29" fillId="0" borderId="0" xfId="0" applyFont="1" applyAlignment="1" applyProtection="1">
      <alignment vertical="center" wrapText="1"/>
      <protection locked="0"/>
    </xf>
    <xf numFmtId="0" fontId="0" fillId="0" borderId="12" xfId="0" applyBorder="1" applyAlignment="1" applyProtection="1">
      <alignment horizontal="right" vertical="center"/>
      <protection locked="0"/>
    </xf>
    <xf numFmtId="0" fontId="29" fillId="0" borderId="38" xfId="0" applyFont="1" applyBorder="1" applyAlignment="1" applyProtection="1">
      <alignment vertical="center" wrapText="1"/>
      <protection locked="0"/>
    </xf>
    <xf numFmtId="0" fontId="0" fillId="0" borderId="39" xfId="0" applyBorder="1" applyAlignment="1" applyProtection="1">
      <alignment horizontal="right" vertical="center"/>
      <protection locked="0"/>
    </xf>
    <xf numFmtId="49" fontId="34" fillId="0" borderId="54" xfId="0" applyNumberFormat="1" applyFont="1" applyBorder="1" applyAlignment="1" applyProtection="1">
      <alignment vertical="center"/>
      <protection locked="0"/>
    </xf>
    <xf numFmtId="49" fontId="34" fillId="0" borderId="0" xfId="0" applyNumberFormat="1" applyFont="1" applyAlignment="1" applyProtection="1">
      <alignment vertical="center"/>
      <protection locked="0"/>
    </xf>
    <xf numFmtId="0" fontId="33" fillId="0" borderId="12" xfId="0" applyFont="1" applyBorder="1" applyAlignment="1" applyProtection="1">
      <alignment horizontal="center" vertical="center"/>
      <protection locked="0"/>
    </xf>
    <xf numFmtId="49" fontId="34" fillId="0" borderId="34" xfId="0" applyNumberFormat="1" applyFont="1" applyBorder="1" applyAlignment="1" applyProtection="1">
      <alignment vertical="center"/>
      <protection locked="0"/>
    </xf>
    <xf numFmtId="0" fontId="0" fillId="0" borderId="12" xfId="0" applyBorder="1" applyAlignment="1" applyProtection="1">
      <alignment horizontal="left" vertical="center"/>
      <protection locked="0"/>
    </xf>
    <xf numFmtId="0" fontId="33" fillId="0" borderId="12" xfId="0" applyFont="1" applyBorder="1" applyAlignment="1" applyProtection="1">
      <alignment horizontal="right" vertical="center"/>
      <protection locked="0"/>
    </xf>
    <xf numFmtId="49" fontId="29" fillId="0" borderId="38" xfId="0" applyNumberFormat="1" applyFont="1" applyBorder="1" applyAlignment="1" applyProtection="1">
      <alignment vertical="center"/>
      <protection locked="0"/>
    </xf>
    <xf numFmtId="0" fontId="33" fillId="0" borderId="39" xfId="0" applyFont="1" applyBorder="1" applyAlignment="1" applyProtection="1">
      <alignment horizontal="right" vertical="center"/>
      <protection locked="0"/>
    </xf>
    <xf numFmtId="49" fontId="29" fillId="0" borderId="35" xfId="0" applyNumberFormat="1" applyFont="1" applyBorder="1" applyAlignment="1" applyProtection="1">
      <alignment vertical="center"/>
      <protection locked="0"/>
    </xf>
    <xf numFmtId="0" fontId="29" fillId="0" borderId="49" xfId="0" applyFont="1" applyBorder="1" applyAlignment="1" applyProtection="1">
      <alignment vertical="center"/>
      <protection locked="0"/>
    </xf>
    <xf numFmtId="49" fontId="29" fillId="0" borderId="49" xfId="0" applyNumberFormat="1" applyFont="1" applyBorder="1" applyAlignment="1" applyProtection="1">
      <alignment vertical="center" wrapText="1"/>
      <protection locked="0"/>
    </xf>
    <xf numFmtId="0" fontId="0" fillId="0" borderId="45" xfId="0" applyBorder="1" applyAlignment="1" applyProtection="1">
      <alignment horizontal="left" vertical="center"/>
      <protection locked="0"/>
    </xf>
    <xf numFmtId="49" fontId="29" fillId="0" borderId="16" xfId="0" applyNumberFormat="1" applyFont="1" applyBorder="1" applyAlignment="1" applyProtection="1">
      <alignment vertical="center"/>
      <protection locked="0"/>
    </xf>
    <xf numFmtId="49" fontId="29" fillId="0" borderId="77" xfId="0" applyNumberFormat="1" applyFont="1" applyBorder="1" applyAlignment="1" applyProtection="1">
      <alignment vertical="center"/>
      <protection locked="0"/>
    </xf>
    <xf numFmtId="0" fontId="29" fillId="0" borderId="78" xfId="0" applyFont="1" applyBorder="1" applyAlignment="1" applyProtection="1">
      <alignment vertical="center"/>
      <protection locked="0"/>
    </xf>
    <xf numFmtId="49" fontId="29" fillId="0" borderId="78" xfId="0" applyNumberFormat="1" applyFont="1" applyBorder="1" applyAlignment="1" applyProtection="1">
      <alignment vertical="center" wrapText="1"/>
      <protection locked="0"/>
    </xf>
    <xf numFmtId="0" fontId="0" fillId="0" borderId="79" xfId="0" applyBorder="1" applyAlignment="1" applyProtection="1">
      <alignment horizontal="left" vertical="center"/>
      <protection locked="0"/>
    </xf>
    <xf numFmtId="49" fontId="5" fillId="0" borderId="5" xfId="0" applyNumberFormat="1" applyFont="1" applyBorder="1" applyAlignment="1" applyProtection="1">
      <alignment vertical="center"/>
      <protection locked="0"/>
    </xf>
    <xf numFmtId="49" fontId="32" fillId="2" borderId="13" xfId="0" applyNumberFormat="1" applyFont="1" applyFill="1" applyBorder="1" applyAlignment="1" applyProtection="1">
      <alignment vertical="center"/>
      <protection locked="0"/>
    </xf>
    <xf numFmtId="0" fontId="29" fillId="2" borderId="6" xfId="0" applyFont="1" applyFill="1" applyBorder="1" applyAlignment="1" applyProtection="1">
      <alignment vertical="center"/>
      <protection locked="0"/>
    </xf>
    <xf numFmtId="49" fontId="29" fillId="2" borderId="6" xfId="0" applyNumberFormat="1" applyFont="1" applyFill="1" applyBorder="1" applyAlignment="1" applyProtection="1">
      <alignment vertical="center"/>
      <protection locked="0"/>
    </xf>
    <xf numFmtId="49" fontId="29" fillId="2" borderId="6" xfId="0" applyNumberFormat="1" applyFont="1" applyFill="1" applyBorder="1" applyAlignment="1" applyProtection="1">
      <alignment vertical="center" wrapText="1"/>
      <protection locked="0"/>
    </xf>
    <xf numFmtId="49" fontId="5" fillId="2" borderId="5" xfId="0" applyNumberFormat="1" applyFont="1" applyFill="1" applyBorder="1" applyAlignment="1" applyProtection="1">
      <alignment vertical="center"/>
      <protection locked="0"/>
    </xf>
    <xf numFmtId="49" fontId="29" fillId="0" borderId="80" xfId="0" applyNumberFormat="1" applyFont="1" applyBorder="1" applyAlignment="1" applyProtection="1">
      <alignment vertical="center"/>
      <protection locked="0"/>
    </xf>
    <xf numFmtId="49" fontId="29" fillId="0" borderId="6" xfId="0" applyNumberFormat="1" applyFont="1" applyBorder="1" applyAlignment="1" applyProtection="1">
      <alignment vertical="center" wrapText="1"/>
      <protection locked="0"/>
    </xf>
    <xf numFmtId="0" fontId="0" fillId="0" borderId="15" xfId="0" applyBorder="1" applyAlignment="1" applyProtection="1">
      <alignment horizontal="left" vertical="center"/>
      <protection locked="0"/>
    </xf>
    <xf numFmtId="49" fontId="33" fillId="0" borderId="12" xfId="0" applyNumberFormat="1" applyFont="1" applyBorder="1" applyAlignment="1" applyProtection="1">
      <alignment horizontal="right" vertical="center" wrapText="1"/>
      <protection locked="0"/>
    </xf>
    <xf numFmtId="49" fontId="29" fillId="0" borderId="81" xfId="0" applyNumberFormat="1" applyFont="1" applyBorder="1" applyAlignment="1" applyProtection="1">
      <alignment vertical="center"/>
      <protection locked="0"/>
    </xf>
    <xf numFmtId="49" fontId="33" fillId="0" borderId="76" xfId="0" applyNumberFormat="1" applyFont="1" applyBorder="1" applyAlignment="1" applyProtection="1">
      <alignment horizontal="right" vertical="center" wrapText="1"/>
      <protection locked="0"/>
    </xf>
    <xf numFmtId="49" fontId="29" fillId="0" borderId="35" xfId="0" applyNumberFormat="1" applyFont="1" applyBorder="1" applyAlignment="1" applyProtection="1">
      <alignment vertical="center" wrapText="1"/>
      <protection locked="0"/>
    </xf>
    <xf numFmtId="0" fontId="29" fillId="0" borderId="82" xfId="0" applyFont="1" applyBorder="1" applyAlignment="1" applyProtection="1">
      <alignment vertical="center"/>
      <protection locked="0"/>
    </xf>
    <xf numFmtId="49" fontId="29" fillId="0" borderId="24" xfId="0" applyNumberFormat="1" applyFont="1" applyBorder="1" applyAlignment="1" applyProtection="1">
      <alignment vertical="center" wrapText="1"/>
      <protection locked="0"/>
    </xf>
    <xf numFmtId="0" fontId="8" fillId="0" borderId="25" xfId="0" applyFont="1" applyBorder="1" applyAlignment="1" applyProtection="1">
      <alignment horizontal="right" vertical="center"/>
      <protection locked="0"/>
    </xf>
    <xf numFmtId="4" fontId="0" fillId="0" borderId="25" xfId="0" applyNumberFormat="1" applyBorder="1" applyAlignment="1" applyProtection="1">
      <alignment horizontal="center" vertical="center"/>
      <protection locked="0"/>
    </xf>
    <xf numFmtId="49" fontId="29" fillId="0" borderId="26" xfId="0" applyNumberFormat="1" applyFont="1" applyBorder="1" applyAlignment="1" applyProtection="1">
      <alignment vertical="center" wrapText="1"/>
      <protection locked="0"/>
    </xf>
    <xf numFmtId="49" fontId="29" fillId="0" borderId="27" xfId="0" applyNumberFormat="1" applyFont="1" applyBorder="1" applyAlignment="1" applyProtection="1">
      <alignment vertical="center" wrapText="1"/>
      <protection locked="0"/>
    </xf>
    <xf numFmtId="0" fontId="0" fillId="0" borderId="28" xfId="0" applyBorder="1" applyAlignment="1" applyProtection="1">
      <alignment horizontal="right" vertical="center"/>
      <protection locked="0"/>
    </xf>
    <xf numFmtId="0" fontId="0" fillId="0" borderId="25" xfId="0" applyBorder="1" applyAlignment="1" applyProtection="1">
      <alignment horizontal="right" vertical="center"/>
      <protection locked="0"/>
    </xf>
    <xf numFmtId="49" fontId="29" fillId="0" borderId="75" xfId="0" applyNumberFormat="1" applyFont="1" applyBorder="1" applyAlignment="1" applyProtection="1">
      <alignment vertical="center" wrapText="1"/>
      <protection locked="0"/>
    </xf>
    <xf numFmtId="0" fontId="16" fillId="0" borderId="12" xfId="0" applyFont="1" applyBorder="1" applyAlignment="1" applyProtection="1">
      <alignment horizontal="left" vertical="center"/>
      <protection locked="0"/>
    </xf>
    <xf numFmtId="49" fontId="29" fillId="0" borderId="71" xfId="0" applyNumberFormat="1" applyFont="1" applyBorder="1" applyAlignment="1" applyProtection="1">
      <alignment vertical="center"/>
      <protection locked="0"/>
    </xf>
    <xf numFmtId="49" fontId="29" fillId="0" borderId="17" xfId="0" applyNumberFormat="1" applyFont="1" applyBorder="1" applyAlignment="1" applyProtection="1">
      <alignment vertical="center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49" fontId="32" fillId="0" borderId="47" xfId="0" applyNumberFormat="1" applyFont="1" applyBorder="1" applyAlignment="1" applyProtection="1">
      <alignment vertical="center"/>
      <protection locked="0"/>
    </xf>
    <xf numFmtId="0" fontId="29" fillId="0" borderId="83" xfId="0" applyFont="1" applyBorder="1" applyAlignment="1" applyProtection="1">
      <alignment vertical="center"/>
      <protection locked="0"/>
    </xf>
    <xf numFmtId="49" fontId="29" fillId="0" borderId="83" xfId="0" applyNumberFormat="1" applyFont="1" applyBorder="1" applyAlignment="1" applyProtection="1">
      <alignment vertical="center"/>
      <protection locked="0"/>
    </xf>
    <xf numFmtId="49" fontId="29" fillId="0" borderId="84" xfId="0" applyNumberFormat="1" applyFont="1" applyBorder="1" applyAlignment="1" applyProtection="1">
      <alignment vertical="center" wrapText="1"/>
      <protection locked="0"/>
    </xf>
    <xf numFmtId="0" fontId="5" fillId="0" borderId="15" xfId="0" applyFont="1" applyBorder="1" applyAlignment="1" applyProtection="1">
      <alignment horizontal="left" vertical="center"/>
      <protection locked="0"/>
    </xf>
    <xf numFmtId="49" fontId="34" fillId="0" borderId="85" xfId="0" applyNumberFormat="1" applyFont="1" applyBorder="1" applyAlignment="1" applyProtection="1">
      <alignment vertical="center"/>
      <protection locked="0"/>
    </xf>
    <xf numFmtId="49" fontId="29" fillId="0" borderId="86" xfId="0" applyNumberFormat="1" applyFont="1" applyBorder="1" applyAlignment="1" applyProtection="1">
      <alignment vertical="center"/>
      <protection locked="0"/>
    </xf>
    <xf numFmtId="0" fontId="29" fillId="0" borderId="10" xfId="0" applyFont="1" applyBorder="1" applyAlignment="1" applyProtection="1">
      <alignment vertical="center"/>
      <protection locked="0"/>
    </xf>
    <xf numFmtId="49" fontId="29" fillId="0" borderId="54" xfId="0" applyNumberFormat="1" applyFont="1" applyBorder="1" applyAlignment="1" applyProtection="1">
      <alignment vertical="center" wrapText="1"/>
      <protection locked="0"/>
    </xf>
    <xf numFmtId="49" fontId="34" fillId="0" borderId="87" xfId="0" applyNumberFormat="1" applyFont="1" applyBorder="1" applyAlignment="1" applyProtection="1">
      <alignment vertical="center"/>
      <protection locked="0"/>
    </xf>
    <xf numFmtId="49" fontId="29" fillId="0" borderId="88" xfId="0" applyNumberFormat="1" applyFont="1" applyBorder="1" applyAlignment="1" applyProtection="1">
      <alignment vertical="center"/>
      <protection locked="0"/>
    </xf>
    <xf numFmtId="0" fontId="29" fillId="0" borderId="48" xfId="0" applyFont="1" applyBorder="1" applyAlignment="1" applyProtection="1">
      <alignment vertical="center"/>
      <protection locked="0"/>
    </xf>
    <xf numFmtId="49" fontId="29" fillId="0" borderId="89" xfId="0" applyNumberFormat="1" applyFont="1" applyBorder="1" applyAlignment="1" applyProtection="1">
      <alignment vertical="center" wrapText="1"/>
      <protection locked="0"/>
    </xf>
    <xf numFmtId="0" fontId="29" fillId="0" borderId="0" xfId="0" applyFont="1" applyAlignment="1" applyProtection="1">
      <alignment vertical="center"/>
      <protection locked="0"/>
    </xf>
    <xf numFmtId="49" fontId="34" fillId="0" borderId="16" xfId="0" applyNumberFormat="1" applyFont="1" applyBorder="1" applyAlignment="1" applyProtection="1">
      <alignment vertical="center"/>
      <protection locked="0"/>
    </xf>
    <xf numFmtId="49" fontId="32" fillId="0" borderId="83" xfId="0" applyNumberFormat="1" applyFont="1" applyBorder="1" applyAlignment="1" applyProtection="1">
      <alignment vertical="center"/>
      <protection locked="0"/>
    </xf>
    <xf numFmtId="49" fontId="29" fillId="0" borderId="83" xfId="0" applyNumberFormat="1" applyFont="1" applyBorder="1" applyAlignment="1" applyProtection="1">
      <alignment vertical="center" wrapText="1"/>
      <protection locked="0"/>
    </xf>
    <xf numFmtId="0" fontId="5" fillId="0" borderId="90" xfId="0" applyFont="1" applyBorder="1" applyAlignment="1" applyProtection="1">
      <alignment horizontal="left" vertical="center"/>
      <protection locked="0"/>
    </xf>
    <xf numFmtId="49" fontId="32" fillId="0" borderId="92" xfId="0" applyNumberFormat="1" applyFont="1" applyBorder="1" applyAlignment="1" applyProtection="1">
      <alignment vertical="center"/>
      <protection locked="0"/>
    </xf>
    <xf numFmtId="49" fontId="29" fillId="0" borderId="93" xfId="0" applyNumberFormat="1" applyFont="1" applyBorder="1" applyAlignment="1" applyProtection="1">
      <alignment vertical="center" wrapText="1"/>
      <protection locked="0"/>
    </xf>
    <xf numFmtId="0" fontId="5" fillId="0" borderId="94" xfId="0" applyFont="1" applyBorder="1" applyAlignment="1" applyProtection="1">
      <alignment horizontal="left" vertical="center"/>
      <protection locked="0"/>
    </xf>
    <xf numFmtId="0" fontId="8" fillId="0" borderId="0" xfId="0" applyFont="1" applyAlignment="1" applyProtection="1">
      <alignment vertical="center"/>
      <protection locked="0"/>
    </xf>
    <xf numFmtId="0" fontId="0" fillId="0" borderId="96" xfId="0" applyBorder="1" applyAlignment="1" applyProtection="1">
      <alignment vertical="center"/>
      <protection locked="0"/>
    </xf>
    <xf numFmtId="0" fontId="10" fillId="0" borderId="72" xfId="0" applyFont="1" applyBorder="1" applyAlignment="1" applyProtection="1">
      <alignment horizontal="center" vertical="center" wrapText="1"/>
      <protection locked="0"/>
    </xf>
    <xf numFmtId="0" fontId="5" fillId="0" borderId="97" xfId="0" applyFont="1" applyBorder="1" applyAlignment="1" applyProtection="1">
      <alignment horizontal="center" vertical="center"/>
      <protection locked="0"/>
    </xf>
    <xf numFmtId="4" fontId="0" fillId="0" borderId="74" xfId="0" applyNumberFormat="1" applyBorder="1" applyAlignment="1">
      <alignment horizontal="center" vertical="center"/>
    </xf>
    <xf numFmtId="4" fontId="0" fillId="3" borderId="74" xfId="0" applyNumberFormat="1" applyFill="1" applyBorder="1" applyAlignment="1">
      <alignment horizontal="center" vertical="center"/>
    </xf>
    <xf numFmtId="4" fontId="0" fillId="0" borderId="22" xfId="0" applyNumberFormat="1" applyBorder="1" applyAlignment="1">
      <alignment horizontal="center" vertical="center"/>
    </xf>
    <xf numFmtId="4" fontId="0" fillId="0" borderId="25" xfId="0" applyNumberFormat="1" applyBorder="1" applyAlignment="1">
      <alignment horizontal="center" vertical="center"/>
    </xf>
    <xf numFmtId="4" fontId="5" fillId="4" borderId="95" xfId="0" applyNumberFormat="1" applyFont="1" applyFill="1" applyBorder="1" applyAlignment="1">
      <alignment horizontal="center" vertical="center"/>
    </xf>
    <xf numFmtId="4" fontId="5" fillId="4" borderId="98" xfId="0" applyNumberFormat="1" applyFont="1" applyFill="1" applyBorder="1" applyAlignment="1">
      <alignment horizontal="center" vertical="center"/>
    </xf>
    <xf numFmtId="4" fontId="5" fillId="4" borderId="99" xfId="0" applyNumberFormat="1" applyFont="1" applyFill="1" applyBorder="1" applyAlignment="1">
      <alignment horizontal="center" vertical="center"/>
    </xf>
    <xf numFmtId="4" fontId="1" fillId="0" borderId="8" xfId="0" applyNumberFormat="1" applyFont="1" applyBorder="1" applyAlignment="1">
      <alignment horizontal="center" vertical="center"/>
    </xf>
    <xf numFmtId="165" fontId="1" fillId="0" borderId="8" xfId="0" applyNumberFormat="1" applyFont="1" applyBorder="1" applyAlignment="1">
      <alignment horizontal="center" vertical="center"/>
    </xf>
    <xf numFmtId="165" fontId="5" fillId="0" borderId="8" xfId="0" applyNumberFormat="1" applyFont="1" applyBorder="1" applyAlignment="1">
      <alignment horizontal="center" vertical="center"/>
    </xf>
    <xf numFmtId="49" fontId="8" fillId="0" borderId="0" xfId="0" applyNumberFormat="1" applyFont="1" applyAlignment="1" applyProtection="1">
      <alignment wrapText="1"/>
      <protection locked="0"/>
    </xf>
    <xf numFmtId="0" fontId="1" fillId="0" borderId="0" xfId="0" applyFont="1" applyProtection="1">
      <protection locked="0"/>
    </xf>
    <xf numFmtId="49" fontId="2" fillId="0" borderId="0" xfId="0" applyNumberFormat="1" applyFont="1" applyAlignment="1" applyProtection="1">
      <alignment horizontal="left" vertical="center"/>
      <protection locked="0"/>
    </xf>
    <xf numFmtId="49" fontId="1" fillId="0" borderId="0" xfId="0" applyNumberFormat="1" applyFont="1" applyProtection="1">
      <protection locked="0"/>
    </xf>
    <xf numFmtId="0" fontId="9" fillId="0" borderId="2" xfId="0" applyFont="1" applyBorder="1" applyAlignment="1" applyProtection="1">
      <alignment horizontal="left" vertical="center"/>
      <protection locked="0"/>
    </xf>
    <xf numFmtId="0" fontId="7" fillId="0" borderId="0" xfId="0" applyFont="1" applyAlignment="1" applyProtection="1">
      <alignment horizont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49" fontId="2" fillId="0" borderId="5" xfId="0" applyNumberFormat="1" applyFont="1" applyBorder="1" applyAlignment="1" applyProtection="1">
      <alignment horizontal="left" vertical="center"/>
      <protection locked="0"/>
    </xf>
    <xf numFmtId="49" fontId="1" fillId="0" borderId="6" xfId="0" applyNumberFormat="1" applyFont="1" applyBorder="1" applyProtection="1">
      <protection locked="0"/>
    </xf>
    <xf numFmtId="0" fontId="1" fillId="0" borderId="6" xfId="0" applyFont="1" applyBorder="1" applyProtection="1">
      <protection locked="0"/>
    </xf>
    <xf numFmtId="0" fontId="1" fillId="0" borderId="6" xfId="0" applyFont="1" applyBorder="1" applyAlignment="1" applyProtection="1">
      <alignment horizontal="left"/>
      <protection locked="0"/>
    </xf>
    <xf numFmtId="0" fontId="8" fillId="0" borderId="9" xfId="0" applyFont="1" applyBorder="1" applyAlignment="1" applyProtection="1">
      <alignment horizontal="center"/>
      <protection locked="0"/>
    </xf>
    <xf numFmtId="49" fontId="6" fillId="0" borderId="10" xfId="0" applyNumberFormat="1" applyFont="1" applyBorder="1" applyProtection="1">
      <protection locked="0"/>
    </xf>
    <xf numFmtId="49" fontId="1" fillId="0" borderId="0" xfId="0" applyNumberFormat="1" applyFont="1" applyAlignment="1" applyProtection="1">
      <alignment wrapText="1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5" fillId="0" borderId="11" xfId="0" applyFont="1" applyBorder="1" applyAlignment="1" applyProtection="1">
      <alignment horizontal="center" vertical="center" wrapText="1"/>
      <protection locked="0"/>
    </xf>
    <xf numFmtId="0" fontId="5" fillId="0" borderId="12" xfId="0" applyFont="1" applyBorder="1" applyAlignment="1" applyProtection="1">
      <alignment horizontal="center" vertical="center" wrapText="1"/>
      <protection locked="0"/>
    </xf>
    <xf numFmtId="0" fontId="10" fillId="0" borderId="12" xfId="0" applyFont="1" applyBorder="1" applyAlignment="1" applyProtection="1">
      <alignment horizontal="center" wrapText="1"/>
      <protection locked="0"/>
    </xf>
    <xf numFmtId="49" fontId="9" fillId="0" borderId="13" xfId="0" applyNumberFormat="1" applyFont="1" applyBorder="1" applyAlignment="1" applyProtection="1">
      <alignment vertical="center"/>
      <protection locked="0"/>
    </xf>
    <xf numFmtId="49" fontId="9" fillId="0" borderId="14" xfId="0" applyNumberFormat="1" applyFont="1" applyBorder="1" applyAlignment="1" applyProtection="1">
      <alignment vertical="center"/>
      <protection locked="0"/>
    </xf>
    <xf numFmtId="49" fontId="9" fillId="0" borderId="14" xfId="0" applyNumberFormat="1" applyFont="1" applyBorder="1" applyAlignment="1" applyProtection="1">
      <alignment vertical="center" wrapText="1"/>
      <protection locked="0"/>
    </xf>
    <xf numFmtId="0" fontId="9" fillId="0" borderId="8" xfId="0" applyFont="1" applyBorder="1" applyAlignment="1" applyProtection="1">
      <alignment horizontal="left" vertical="center"/>
      <protection locked="0"/>
    </xf>
    <xf numFmtId="0" fontId="9" fillId="0" borderId="8" xfId="0" applyFont="1" applyBorder="1" applyAlignment="1" applyProtection="1">
      <alignment horizontal="center" vertical="center" wrapText="1"/>
      <protection locked="0"/>
    </xf>
    <xf numFmtId="49" fontId="1" fillId="0" borderId="6" xfId="0" applyNumberFormat="1" applyFont="1" applyBorder="1" applyAlignment="1" applyProtection="1">
      <alignment vertical="center"/>
      <protection locked="0"/>
    </xf>
    <xf numFmtId="49" fontId="1" fillId="0" borderId="6" xfId="0" applyNumberFormat="1" applyFont="1" applyBorder="1" applyAlignment="1" applyProtection="1">
      <alignment vertical="center" wrapText="1"/>
      <protection locked="0"/>
    </xf>
    <xf numFmtId="0" fontId="9" fillId="0" borderId="15" xfId="0" applyFont="1" applyBorder="1" applyAlignment="1" applyProtection="1">
      <alignment horizontal="center" vertical="center"/>
      <protection locked="0"/>
    </xf>
    <xf numFmtId="49" fontId="11" fillId="0" borderId="10" xfId="0" applyNumberFormat="1" applyFont="1" applyBorder="1" applyAlignment="1" applyProtection="1">
      <alignment vertical="center"/>
      <protection locked="0"/>
    </xf>
    <xf numFmtId="0" fontId="0" fillId="0" borderId="12" xfId="0" applyBorder="1" applyAlignment="1" applyProtection="1">
      <alignment horizontal="left" vertical="center" indent="1"/>
      <protection locked="0"/>
    </xf>
    <xf numFmtId="0" fontId="13" fillId="0" borderId="12" xfId="0" applyFont="1" applyBorder="1" applyAlignment="1" applyProtection="1">
      <alignment horizontal="center" vertical="center"/>
      <protection locked="0"/>
    </xf>
    <xf numFmtId="0" fontId="33" fillId="0" borderId="12" xfId="0" applyFont="1" applyBorder="1" applyAlignment="1" applyProtection="1">
      <alignment horizontal="left" vertical="center" indent="1"/>
      <protection locked="0"/>
    </xf>
    <xf numFmtId="0" fontId="11" fillId="0" borderId="0" xfId="0" applyFont="1" applyAlignment="1" applyProtection="1">
      <alignment vertical="center"/>
      <protection locked="0"/>
    </xf>
    <xf numFmtId="49" fontId="11" fillId="0" borderId="16" xfId="0" applyNumberFormat="1" applyFont="1" applyBorder="1" applyAlignment="1" applyProtection="1">
      <alignment vertical="center"/>
      <protection locked="0"/>
    </xf>
    <xf numFmtId="49" fontId="29" fillId="0" borderId="17" xfId="0" applyNumberFormat="1" applyFont="1" applyBorder="1" applyAlignment="1" applyProtection="1">
      <alignment vertical="center" wrapText="1"/>
      <protection locked="0"/>
    </xf>
    <xf numFmtId="0" fontId="0" fillId="0" borderId="18" xfId="0" applyBorder="1" applyAlignment="1" applyProtection="1">
      <alignment horizontal="left" vertical="center" indent="1"/>
      <protection locked="0"/>
    </xf>
    <xf numFmtId="0" fontId="13" fillId="0" borderId="18" xfId="0" applyFont="1" applyBorder="1" applyAlignment="1" applyProtection="1">
      <alignment horizontal="center" vertical="center"/>
      <protection locked="0"/>
    </xf>
    <xf numFmtId="49" fontId="1" fillId="2" borderId="6" xfId="0" applyNumberFormat="1" applyFont="1" applyFill="1" applyBorder="1" applyAlignment="1" applyProtection="1">
      <alignment vertical="center"/>
      <protection locked="0"/>
    </xf>
    <xf numFmtId="49" fontId="1" fillId="2" borderId="6" xfId="0" applyNumberFormat="1" applyFont="1" applyFill="1" applyBorder="1" applyAlignment="1" applyProtection="1">
      <alignment vertical="center" wrapText="1"/>
      <protection locked="0"/>
    </xf>
    <xf numFmtId="0" fontId="5" fillId="2" borderId="15" xfId="0" applyFont="1" applyFill="1" applyBorder="1" applyAlignment="1" applyProtection="1">
      <alignment horizontal="left" vertical="center"/>
      <protection locked="0"/>
    </xf>
    <xf numFmtId="0" fontId="9" fillId="0" borderId="19" xfId="0" applyFont="1" applyBorder="1" applyAlignment="1" applyProtection="1">
      <alignment horizontal="center" vertical="center"/>
      <protection locked="0"/>
    </xf>
    <xf numFmtId="49" fontId="0" fillId="0" borderId="0" xfId="0" applyNumberFormat="1" applyAlignment="1" applyProtection="1">
      <alignment vertical="center" wrapText="1"/>
      <protection locked="0"/>
    </xf>
    <xf numFmtId="49" fontId="29" fillId="0" borderId="21" xfId="0" applyNumberFormat="1" applyFont="1" applyBorder="1" applyAlignment="1" applyProtection="1">
      <alignment vertical="center" wrapText="1"/>
      <protection locked="0"/>
    </xf>
    <xf numFmtId="0" fontId="31" fillId="0" borderId="12" xfId="0" applyFont="1" applyBorder="1" applyAlignment="1" applyProtection="1">
      <alignment horizontal="center" vertical="center"/>
      <protection locked="0"/>
    </xf>
    <xf numFmtId="49" fontId="12" fillId="0" borderId="0" xfId="0" applyNumberFormat="1" applyFont="1" applyAlignment="1" applyProtection="1">
      <alignment vertical="center" wrapText="1"/>
      <protection locked="0"/>
    </xf>
    <xf numFmtId="49" fontId="11" fillId="0" borderId="0" xfId="0" applyNumberFormat="1" applyFont="1" applyAlignment="1" applyProtection="1">
      <alignment vertical="center"/>
      <protection locked="0"/>
    </xf>
    <xf numFmtId="0" fontId="29" fillId="0" borderId="23" xfId="0" applyFont="1" applyBorder="1" applyAlignment="1" applyProtection="1">
      <alignment vertical="center"/>
      <protection locked="0"/>
    </xf>
    <xf numFmtId="0" fontId="0" fillId="0" borderId="12" xfId="0" applyBorder="1" applyAlignment="1" applyProtection="1">
      <alignment horizontal="right" vertical="center" indent="2"/>
      <protection locked="0"/>
    </xf>
    <xf numFmtId="0" fontId="11" fillId="0" borderId="23" xfId="0" applyFont="1" applyBorder="1" applyAlignment="1" applyProtection="1">
      <alignment vertical="center"/>
      <protection locked="0"/>
    </xf>
    <xf numFmtId="49" fontId="29" fillId="0" borderId="24" xfId="0" applyNumberFormat="1" applyFont="1" applyBorder="1" applyAlignment="1" applyProtection="1">
      <alignment vertical="center"/>
      <protection locked="0"/>
    </xf>
    <xf numFmtId="0" fontId="0" fillId="0" borderId="25" xfId="0" applyBorder="1" applyAlignment="1" applyProtection="1">
      <alignment horizontal="right" vertical="center" indent="2"/>
      <protection locked="0"/>
    </xf>
    <xf numFmtId="0" fontId="31" fillId="0" borderId="25" xfId="0" applyFont="1" applyBorder="1" applyAlignment="1" applyProtection="1">
      <alignment horizontal="center" vertical="center"/>
      <protection locked="0"/>
    </xf>
    <xf numFmtId="49" fontId="29" fillId="0" borderId="26" xfId="0" applyNumberFormat="1" applyFont="1" applyBorder="1" applyAlignment="1" applyProtection="1">
      <alignment vertical="center"/>
      <protection locked="0"/>
    </xf>
    <xf numFmtId="49" fontId="11" fillId="0" borderId="0" xfId="0" applyNumberFormat="1" applyFont="1" applyAlignment="1" applyProtection="1">
      <alignment vertical="center" wrapText="1"/>
      <protection locked="0"/>
    </xf>
    <xf numFmtId="49" fontId="29" fillId="0" borderId="27" xfId="0" applyNumberFormat="1" applyFont="1" applyBorder="1" applyAlignment="1" applyProtection="1">
      <alignment vertical="center"/>
      <protection locked="0"/>
    </xf>
    <xf numFmtId="0" fontId="13" fillId="0" borderId="28" xfId="0" applyFont="1" applyBorder="1" applyAlignment="1" applyProtection="1">
      <alignment horizontal="center" vertical="center"/>
      <protection locked="0"/>
    </xf>
    <xf numFmtId="49" fontId="11" fillId="0" borderId="23" xfId="0" applyNumberFormat="1" applyFont="1" applyBorder="1" applyAlignment="1" applyProtection="1">
      <alignment vertical="center"/>
      <protection locked="0"/>
    </xf>
    <xf numFmtId="0" fontId="31" fillId="0" borderId="22" xfId="0" applyFont="1" applyBorder="1" applyAlignment="1" applyProtection="1">
      <alignment horizontal="center" vertical="center"/>
      <protection locked="0"/>
    </xf>
    <xf numFmtId="0" fontId="13" fillId="0" borderId="25" xfId="0" applyFont="1" applyBorder="1" applyAlignment="1" applyProtection="1">
      <alignment horizontal="center" vertical="center"/>
      <protection locked="0"/>
    </xf>
    <xf numFmtId="49" fontId="29" fillId="0" borderId="29" xfId="0" applyNumberFormat="1" applyFont="1" applyBorder="1" applyAlignment="1" applyProtection="1">
      <alignment vertical="center"/>
      <protection locked="0"/>
    </xf>
    <xf numFmtId="49" fontId="29" fillId="0" borderId="30" xfId="0" applyNumberFormat="1" applyFont="1" applyBorder="1" applyAlignment="1" applyProtection="1">
      <alignment vertical="center" wrapText="1"/>
      <protection locked="0"/>
    </xf>
    <xf numFmtId="0" fontId="0" fillId="0" borderId="31" xfId="0" applyBorder="1" applyAlignment="1" applyProtection="1">
      <alignment horizontal="center" vertical="center"/>
      <protection locked="0"/>
    </xf>
    <xf numFmtId="0" fontId="31" fillId="0" borderId="31" xfId="0" applyFont="1" applyBorder="1" applyAlignment="1" applyProtection="1">
      <alignment horizontal="center" vertical="center"/>
      <protection locked="0"/>
    </xf>
    <xf numFmtId="49" fontId="29" fillId="0" borderId="101" xfId="0" applyNumberFormat="1" applyFont="1" applyBorder="1" applyAlignment="1" applyProtection="1">
      <alignment vertical="center"/>
      <protection locked="0"/>
    </xf>
    <xf numFmtId="49" fontId="29" fillId="0" borderId="20" xfId="0" applyNumberFormat="1" applyFont="1" applyBorder="1" applyAlignment="1" applyProtection="1">
      <alignment vertical="center" wrapText="1"/>
      <protection locked="0"/>
    </xf>
    <xf numFmtId="49" fontId="29" fillId="0" borderId="102" xfId="0" applyNumberFormat="1" applyFont="1" applyBorder="1" applyAlignment="1" applyProtection="1">
      <alignment vertical="center"/>
      <protection locked="0"/>
    </xf>
    <xf numFmtId="49" fontId="29" fillId="0" borderId="29" xfId="0" applyNumberFormat="1" applyFont="1" applyBorder="1" applyAlignment="1" applyProtection="1">
      <alignment vertical="center" wrapText="1"/>
      <protection locked="0"/>
    </xf>
    <xf numFmtId="49" fontId="29" fillId="0" borderId="103" xfId="0" applyNumberFormat="1" applyFont="1" applyBorder="1" applyAlignment="1" applyProtection="1">
      <alignment vertical="center"/>
      <protection locked="0"/>
    </xf>
    <xf numFmtId="49" fontId="29" fillId="0" borderId="23" xfId="0" applyNumberFormat="1" applyFont="1" applyBorder="1" applyAlignment="1" applyProtection="1">
      <alignment vertical="center" wrapText="1"/>
      <protection locked="0"/>
    </xf>
    <xf numFmtId="49" fontId="6" fillId="0" borderId="10" xfId="0" applyNumberFormat="1" applyFont="1" applyBorder="1" applyAlignment="1" applyProtection="1">
      <alignment vertical="center"/>
      <protection locked="0"/>
    </xf>
    <xf numFmtId="49" fontId="1" fillId="0" borderId="0" xfId="0" applyNumberFormat="1" applyFont="1" applyAlignment="1" applyProtection="1">
      <alignment vertical="center"/>
      <protection locked="0"/>
    </xf>
    <xf numFmtId="49" fontId="1" fillId="3" borderId="20" xfId="0" applyNumberFormat="1" applyFont="1" applyFill="1" applyBorder="1" applyAlignment="1" applyProtection="1">
      <alignment vertical="center"/>
      <protection locked="0"/>
    </xf>
    <xf numFmtId="49" fontId="1" fillId="3" borderId="21" xfId="0" applyNumberFormat="1" applyFont="1" applyFill="1" applyBorder="1" applyAlignment="1" applyProtection="1">
      <alignment vertical="center" wrapText="1"/>
      <protection locked="0"/>
    </xf>
    <xf numFmtId="0" fontId="0" fillId="3" borderId="22" xfId="0" applyFill="1" applyBorder="1" applyAlignment="1" applyProtection="1">
      <alignment horizontal="center" vertical="center"/>
      <protection locked="0"/>
    </xf>
    <xf numFmtId="0" fontId="9" fillId="0" borderId="22" xfId="0" applyFont="1" applyBorder="1" applyAlignment="1" applyProtection="1">
      <alignment horizontal="center" vertical="center"/>
      <protection locked="0"/>
    </xf>
    <xf numFmtId="0" fontId="36" fillId="0" borderId="12" xfId="0" applyFont="1" applyBorder="1" applyAlignment="1" applyProtection="1">
      <alignment horizontal="center" vertical="center"/>
      <protection locked="0"/>
    </xf>
    <xf numFmtId="49" fontId="1" fillId="0" borderId="23" xfId="0" applyNumberFormat="1" applyFont="1" applyBorder="1" applyAlignment="1" applyProtection="1">
      <alignment vertical="center"/>
      <protection locked="0"/>
    </xf>
    <xf numFmtId="49" fontId="11" fillId="0" borderId="30" xfId="0" applyNumberFormat="1" applyFont="1" applyBorder="1" applyAlignment="1" applyProtection="1">
      <alignment vertical="center" wrapText="1"/>
      <protection locked="0"/>
    </xf>
    <xf numFmtId="49" fontId="1" fillId="3" borderId="36" xfId="0" applyNumberFormat="1" applyFont="1" applyFill="1" applyBorder="1" applyAlignment="1" applyProtection="1">
      <alignment vertical="center"/>
      <protection locked="0"/>
    </xf>
    <xf numFmtId="49" fontId="14" fillId="0" borderId="0" xfId="0" applyNumberFormat="1" applyFont="1" applyAlignment="1" applyProtection="1">
      <alignment vertical="center" wrapText="1"/>
      <protection locked="0"/>
    </xf>
    <xf numFmtId="49" fontId="1" fillId="0" borderId="37" xfId="0" applyNumberFormat="1" applyFont="1" applyBorder="1" applyAlignment="1" applyProtection="1">
      <alignment vertical="center"/>
      <protection locked="0"/>
    </xf>
    <xf numFmtId="0" fontId="9" fillId="0" borderId="39" xfId="0" applyFont="1" applyBorder="1" applyAlignment="1" applyProtection="1">
      <alignment horizontal="center" vertical="center"/>
      <protection locked="0"/>
    </xf>
    <xf numFmtId="49" fontId="15" fillId="0" borderId="10" xfId="0" applyNumberFormat="1" applyFont="1" applyBorder="1" applyAlignment="1" applyProtection="1">
      <alignment vertical="center"/>
      <protection locked="0"/>
    </xf>
    <xf numFmtId="49" fontId="15" fillId="0" borderId="0" xfId="0" applyNumberFormat="1" applyFont="1" applyAlignment="1" applyProtection="1">
      <alignment vertical="center"/>
      <protection locked="0"/>
    </xf>
    <xf numFmtId="49" fontId="16" fillId="0" borderId="0" xfId="0" applyNumberFormat="1" applyFont="1" applyAlignment="1" applyProtection="1">
      <alignment vertical="center" wrapText="1"/>
      <protection locked="0"/>
    </xf>
    <xf numFmtId="49" fontId="29" fillId="0" borderId="33" xfId="0" applyNumberFormat="1" applyFont="1" applyBorder="1" applyAlignment="1" applyProtection="1">
      <alignment vertical="center"/>
      <protection locked="0"/>
    </xf>
    <xf numFmtId="49" fontId="1" fillId="3" borderId="33" xfId="0" applyNumberFormat="1" applyFont="1" applyFill="1" applyBorder="1" applyAlignment="1" applyProtection="1">
      <alignment vertical="center"/>
      <protection locked="0"/>
    </xf>
    <xf numFmtId="49" fontId="1" fillId="3" borderId="30" xfId="0" applyNumberFormat="1" applyFont="1" applyFill="1" applyBorder="1" applyAlignment="1" applyProtection="1">
      <alignment vertical="center" wrapText="1"/>
      <protection locked="0"/>
    </xf>
    <xf numFmtId="0" fontId="0" fillId="3" borderId="31" xfId="0" applyFill="1" applyBorder="1" applyAlignment="1" applyProtection="1">
      <alignment horizontal="center" vertical="center"/>
      <protection locked="0"/>
    </xf>
    <xf numFmtId="0" fontId="9" fillId="0" borderId="31" xfId="0" applyFont="1" applyBorder="1" applyAlignment="1" applyProtection="1">
      <alignment horizontal="center" vertical="center"/>
      <protection locked="0"/>
    </xf>
    <xf numFmtId="49" fontId="1" fillId="0" borderId="33" xfId="0" applyNumberFormat="1" applyFont="1" applyBorder="1" applyAlignment="1" applyProtection="1">
      <alignment vertical="center"/>
      <protection locked="0"/>
    </xf>
    <xf numFmtId="49" fontId="1" fillId="0" borderId="30" xfId="0" applyNumberFormat="1" applyFont="1" applyBorder="1" applyAlignment="1" applyProtection="1">
      <alignment vertical="center" wrapText="1"/>
      <protection locked="0"/>
    </xf>
    <xf numFmtId="49" fontId="42" fillId="0" borderId="29" xfId="0" applyNumberFormat="1" applyFont="1" applyBorder="1" applyAlignment="1" applyProtection="1">
      <alignment vertical="center" wrapText="1"/>
      <protection locked="0"/>
    </xf>
    <xf numFmtId="0" fontId="39" fillId="0" borderId="31" xfId="0" applyFont="1" applyBorder="1" applyAlignment="1" applyProtection="1">
      <alignment horizontal="center" vertical="center"/>
      <protection locked="0"/>
    </xf>
    <xf numFmtId="0" fontId="43" fillId="0" borderId="31" xfId="0" applyFont="1" applyBorder="1" applyAlignment="1" applyProtection="1">
      <alignment horizontal="center" vertical="center"/>
      <protection locked="0"/>
    </xf>
    <xf numFmtId="49" fontId="42" fillId="0" borderId="21" xfId="0" applyNumberFormat="1" applyFont="1" applyBorder="1" applyAlignment="1" applyProtection="1">
      <alignment vertical="center" wrapText="1"/>
      <protection locked="0"/>
    </xf>
    <xf numFmtId="0" fontId="39" fillId="0" borderId="22" xfId="0" applyFont="1" applyBorder="1" applyAlignment="1" applyProtection="1">
      <alignment horizontal="center" vertical="center"/>
      <protection locked="0"/>
    </xf>
    <xf numFmtId="0" fontId="40" fillId="0" borderId="22" xfId="0" applyFont="1" applyBorder="1" applyAlignment="1" applyProtection="1">
      <alignment horizontal="center" vertical="center"/>
      <protection locked="0"/>
    </xf>
    <xf numFmtId="49" fontId="42" fillId="0" borderId="0" xfId="0" applyNumberFormat="1" applyFont="1" applyAlignment="1" applyProtection="1">
      <alignment vertical="center" wrapText="1"/>
      <protection locked="0"/>
    </xf>
    <xf numFmtId="0" fontId="39" fillId="0" borderId="12" xfId="0" applyFont="1" applyBorder="1" applyAlignment="1" applyProtection="1">
      <alignment horizontal="right" vertical="center"/>
      <protection locked="0"/>
    </xf>
    <xf numFmtId="49" fontId="11" fillId="0" borderId="37" xfId="0" applyNumberFormat="1" applyFont="1" applyBorder="1" applyAlignment="1" applyProtection="1">
      <alignment vertical="center"/>
      <protection locked="0"/>
    </xf>
    <xf numFmtId="49" fontId="1" fillId="0" borderId="29" xfId="0" applyNumberFormat="1" applyFont="1" applyBorder="1" applyAlignment="1" applyProtection="1">
      <alignment vertical="center"/>
      <protection locked="0"/>
    </xf>
    <xf numFmtId="49" fontId="39" fillId="0" borderId="30" xfId="0" applyNumberFormat="1" applyFont="1" applyBorder="1" applyAlignment="1" applyProtection="1">
      <alignment vertical="center" wrapText="1"/>
      <protection locked="0"/>
    </xf>
    <xf numFmtId="49" fontId="18" fillId="0" borderId="0" xfId="0" applyNumberFormat="1" applyFont="1" applyAlignment="1" applyProtection="1">
      <alignment vertical="center" wrapText="1"/>
      <protection locked="0"/>
    </xf>
    <xf numFmtId="49" fontId="1" fillId="0" borderId="0" xfId="0" applyNumberFormat="1" applyFont="1" applyAlignment="1" applyProtection="1">
      <alignment vertical="center" wrapText="1"/>
      <protection locked="0"/>
    </xf>
    <xf numFmtId="0" fontId="9" fillId="0" borderId="12" xfId="0" applyFont="1" applyBorder="1" applyAlignment="1" applyProtection="1">
      <alignment horizontal="center" vertical="center"/>
      <protection locked="0"/>
    </xf>
    <xf numFmtId="49" fontId="1" fillId="3" borderId="29" xfId="0" applyNumberFormat="1" applyFont="1" applyFill="1" applyBorder="1" applyAlignment="1" applyProtection="1">
      <alignment vertical="center"/>
      <protection locked="0"/>
    </xf>
    <xf numFmtId="49" fontId="1" fillId="0" borderId="20" xfId="0" applyNumberFormat="1" applyFont="1" applyBorder="1" applyAlignment="1" applyProtection="1">
      <alignment vertical="center"/>
      <protection locked="0"/>
    </xf>
    <xf numFmtId="49" fontId="1" fillId="0" borderId="21" xfId="0" applyNumberFormat="1" applyFont="1" applyBorder="1" applyAlignment="1" applyProtection="1">
      <alignment vertical="center" wrapText="1"/>
      <protection locked="0"/>
    </xf>
    <xf numFmtId="0" fontId="13" fillId="0" borderId="39" xfId="0" applyFont="1" applyBorder="1" applyAlignment="1" applyProtection="1">
      <alignment horizontal="center" vertical="center"/>
      <protection locked="0"/>
    </xf>
    <xf numFmtId="49" fontId="19" fillId="0" borderId="0" xfId="0" applyNumberFormat="1" applyFont="1" applyAlignment="1" applyProtection="1">
      <alignment vertical="center" wrapText="1"/>
      <protection locked="0"/>
    </xf>
    <xf numFmtId="49" fontId="29" fillId="0" borderId="32" xfId="0" applyNumberFormat="1" applyFont="1" applyBorder="1" applyAlignment="1" applyProtection="1">
      <alignment vertical="center"/>
      <protection locked="0"/>
    </xf>
    <xf numFmtId="49" fontId="29" fillId="0" borderId="40" xfId="0" applyNumberFormat="1" applyFont="1" applyBorder="1" applyAlignment="1" applyProtection="1">
      <alignment vertical="center"/>
      <protection locked="0"/>
    </xf>
    <xf numFmtId="49" fontId="15" fillId="0" borderId="23" xfId="0" applyNumberFormat="1" applyFont="1" applyBorder="1" applyAlignment="1" applyProtection="1">
      <alignment vertical="center"/>
      <protection locked="0"/>
    </xf>
    <xf numFmtId="0" fontId="17" fillId="0" borderId="12" xfId="0" applyFont="1" applyBorder="1" applyAlignment="1" applyProtection="1">
      <alignment horizontal="center" vertical="center"/>
      <protection locked="0"/>
    </xf>
    <xf numFmtId="49" fontId="29" fillId="0" borderId="41" xfId="0" applyNumberFormat="1" applyFont="1" applyBorder="1" applyAlignment="1" applyProtection="1">
      <alignment vertical="center"/>
      <protection locked="0"/>
    </xf>
    <xf numFmtId="49" fontId="29" fillId="0" borderId="42" xfId="0" applyNumberFormat="1" applyFont="1" applyBorder="1" applyAlignment="1" applyProtection="1">
      <alignment vertical="center" wrapText="1"/>
      <protection locked="0"/>
    </xf>
    <xf numFmtId="0" fontId="31" fillId="0" borderId="39" xfId="0" applyFont="1" applyBorder="1" applyAlignment="1" applyProtection="1">
      <alignment horizontal="center" vertical="center"/>
      <protection locked="0"/>
    </xf>
    <xf numFmtId="49" fontId="29" fillId="0" borderId="43" xfId="0" applyNumberFormat="1" applyFont="1" applyBorder="1" applyAlignment="1" applyProtection="1">
      <alignment vertical="center"/>
      <protection locked="0"/>
    </xf>
    <xf numFmtId="0" fontId="29" fillId="0" borderId="44" xfId="0" applyFont="1" applyBorder="1" applyAlignment="1" applyProtection="1">
      <alignment vertical="center"/>
      <protection locked="0"/>
    </xf>
    <xf numFmtId="0" fontId="0" fillId="0" borderId="45" xfId="0" applyBorder="1" applyAlignment="1" applyProtection="1">
      <alignment horizontal="left" vertical="center" indent="1"/>
      <protection locked="0"/>
    </xf>
    <xf numFmtId="0" fontId="31" fillId="0" borderId="45" xfId="0" applyFont="1" applyBorder="1" applyAlignment="1" applyProtection="1">
      <alignment horizontal="center" vertical="center"/>
      <protection locked="0"/>
    </xf>
    <xf numFmtId="49" fontId="29" fillId="0" borderId="46" xfId="0" applyNumberFormat="1" applyFont="1" applyBorder="1" applyAlignment="1" applyProtection="1">
      <alignment vertical="center"/>
      <protection locked="0"/>
    </xf>
    <xf numFmtId="49" fontId="29" fillId="0" borderId="47" xfId="0" applyNumberFormat="1" applyFont="1" applyBorder="1" applyAlignment="1" applyProtection="1">
      <alignment vertical="center"/>
      <protection locked="0"/>
    </xf>
    <xf numFmtId="49" fontId="1" fillId="3" borderId="48" xfId="0" applyNumberFormat="1" applyFont="1" applyFill="1" applyBorder="1" applyAlignment="1" applyProtection="1">
      <alignment vertical="center"/>
      <protection locked="0"/>
    </xf>
    <xf numFmtId="49" fontId="1" fillId="3" borderId="49" xfId="0" applyNumberFormat="1" applyFont="1" applyFill="1" applyBorder="1" applyAlignment="1" applyProtection="1">
      <alignment vertical="center"/>
      <protection locked="0"/>
    </xf>
    <xf numFmtId="49" fontId="1" fillId="3" borderId="49" xfId="0" applyNumberFormat="1" applyFont="1" applyFill="1" applyBorder="1" applyAlignment="1" applyProtection="1">
      <alignment vertical="center" wrapText="1"/>
      <protection locked="0"/>
    </xf>
    <xf numFmtId="0" fontId="0" fillId="3" borderId="45" xfId="0" applyFill="1" applyBorder="1" applyAlignment="1" applyProtection="1">
      <alignment horizontal="left" vertical="center" indent="1"/>
      <protection locked="0"/>
    </xf>
    <xf numFmtId="0" fontId="9" fillId="0" borderId="45" xfId="0" applyFont="1" applyBorder="1" applyAlignment="1" applyProtection="1">
      <alignment horizontal="center" vertical="center"/>
      <protection locked="0"/>
    </xf>
    <xf numFmtId="0" fontId="0" fillId="0" borderId="39" xfId="0" applyBorder="1" applyAlignment="1" applyProtection="1">
      <alignment horizontal="center" vertical="center"/>
      <protection locked="0"/>
    </xf>
    <xf numFmtId="49" fontId="29" fillId="0" borderId="104" xfId="0" applyNumberFormat="1" applyFont="1" applyBorder="1" applyAlignment="1" applyProtection="1">
      <alignment vertical="center" wrapText="1"/>
      <protection locked="0"/>
    </xf>
    <xf numFmtId="49" fontId="1" fillId="0" borderId="10" xfId="0" applyNumberFormat="1" applyFont="1" applyBorder="1" applyAlignment="1" applyProtection="1">
      <alignment vertical="center"/>
      <protection locked="0"/>
    </xf>
    <xf numFmtId="49" fontId="1" fillId="0" borderId="50" xfId="0" applyNumberFormat="1" applyFont="1" applyBorder="1" applyAlignment="1" applyProtection="1">
      <alignment vertical="center"/>
      <protection locked="0"/>
    </xf>
    <xf numFmtId="49" fontId="20" fillId="0" borderId="10" xfId="0" applyNumberFormat="1" applyFont="1" applyBorder="1" applyAlignment="1" applyProtection="1">
      <alignment vertical="center"/>
      <protection locked="0"/>
    </xf>
    <xf numFmtId="49" fontId="21" fillId="0" borderId="10" xfId="0" applyNumberFormat="1" applyFont="1" applyBorder="1" applyAlignment="1" applyProtection="1">
      <alignment vertical="center"/>
      <protection locked="0"/>
    </xf>
    <xf numFmtId="49" fontId="29" fillId="0" borderId="23" xfId="0" applyNumberFormat="1" applyFont="1" applyBorder="1" applyAlignment="1" applyProtection="1">
      <alignment horizontal="left" vertical="center" indent="2"/>
      <protection locked="0"/>
    </xf>
    <xf numFmtId="49" fontId="29" fillId="0" borderId="0" xfId="0" applyNumberFormat="1" applyFont="1" applyAlignment="1" applyProtection="1">
      <alignment horizontal="left" vertical="center" wrapText="1" indent="2"/>
      <protection locked="0"/>
    </xf>
    <xf numFmtId="49" fontId="22" fillId="0" borderId="0" xfId="0" applyNumberFormat="1" applyFont="1" applyAlignment="1" applyProtection="1">
      <alignment vertical="center" wrapText="1"/>
      <protection locked="0"/>
    </xf>
    <xf numFmtId="0" fontId="22" fillId="0" borderId="0" xfId="0" applyFont="1" applyAlignment="1" applyProtection="1">
      <alignment vertical="center"/>
      <protection locked="0"/>
    </xf>
    <xf numFmtId="49" fontId="15" fillId="0" borderId="0" xfId="0" applyNumberFormat="1" applyFont="1" applyAlignment="1" applyProtection="1">
      <alignment vertical="center" wrapText="1"/>
      <protection locked="0"/>
    </xf>
    <xf numFmtId="0" fontId="15" fillId="0" borderId="0" xfId="0" applyFont="1" applyAlignment="1" applyProtection="1">
      <alignment vertical="center"/>
      <protection locked="0"/>
    </xf>
    <xf numFmtId="49" fontId="15" fillId="0" borderId="16" xfId="0" applyNumberFormat="1" applyFont="1" applyBorder="1" applyAlignment="1" applyProtection="1">
      <alignment vertical="center"/>
      <protection locked="0"/>
    </xf>
    <xf numFmtId="49" fontId="29" fillId="0" borderId="51" xfId="0" applyNumberFormat="1" applyFont="1" applyBorder="1" applyAlignment="1" applyProtection="1">
      <alignment horizontal="left" vertical="center" indent="2"/>
      <protection locked="0"/>
    </xf>
    <xf numFmtId="49" fontId="29" fillId="0" borderId="17" xfId="0" applyNumberFormat="1" applyFont="1" applyBorder="1" applyAlignment="1" applyProtection="1">
      <alignment horizontal="left" vertical="center" wrapText="1" indent="2"/>
      <protection locked="0"/>
    </xf>
    <xf numFmtId="0" fontId="33" fillId="0" borderId="18" xfId="0" applyFont="1" applyBorder="1" applyAlignment="1" applyProtection="1">
      <alignment horizontal="right" vertical="center"/>
      <protection locked="0"/>
    </xf>
    <xf numFmtId="0" fontId="31" fillId="0" borderId="18" xfId="0" applyFont="1" applyBorder="1" applyAlignment="1" applyProtection="1">
      <alignment horizontal="center" vertical="center"/>
      <protection locked="0"/>
    </xf>
    <xf numFmtId="49" fontId="1" fillId="0" borderId="35" xfId="0" applyNumberFormat="1" applyFont="1" applyBorder="1" applyAlignment="1" applyProtection="1">
      <alignment vertical="center"/>
      <protection locked="0"/>
    </xf>
    <xf numFmtId="0" fontId="1" fillId="0" borderId="49" xfId="0" applyFont="1" applyBorder="1" applyAlignment="1" applyProtection="1">
      <alignment vertical="center"/>
      <protection locked="0"/>
    </xf>
    <xf numFmtId="49" fontId="1" fillId="0" borderId="49" xfId="0" applyNumberFormat="1" applyFont="1" applyBorder="1" applyAlignment="1" applyProtection="1">
      <alignment vertical="center" wrapText="1"/>
      <protection locked="0"/>
    </xf>
    <xf numFmtId="49" fontId="1" fillId="0" borderId="34" xfId="0" applyNumberFormat="1" applyFont="1" applyBorder="1" applyAlignment="1" applyProtection="1">
      <alignment vertical="center"/>
      <protection locked="0"/>
    </xf>
    <xf numFmtId="49" fontId="1" fillId="0" borderId="40" xfId="0" applyNumberFormat="1" applyFont="1" applyBorder="1" applyAlignment="1" applyProtection="1">
      <alignment vertical="center"/>
      <protection locked="0"/>
    </xf>
    <xf numFmtId="49" fontId="1" fillId="0" borderId="52" xfId="0" applyNumberFormat="1" applyFont="1" applyBorder="1" applyAlignment="1" applyProtection="1">
      <alignment vertical="center" wrapText="1"/>
      <protection locked="0"/>
    </xf>
    <xf numFmtId="0" fontId="0" fillId="0" borderId="53" xfId="0" applyBorder="1" applyAlignment="1" applyProtection="1">
      <alignment horizontal="center" vertical="center"/>
      <protection locked="0"/>
    </xf>
    <xf numFmtId="0" fontId="9" fillId="0" borderId="53" xfId="0" applyFont="1" applyBorder="1" applyAlignment="1" applyProtection="1">
      <alignment horizontal="center" vertical="center"/>
      <protection locked="0"/>
    </xf>
    <xf numFmtId="49" fontId="1" fillId="0" borderId="36" xfId="0" applyNumberFormat="1" applyFont="1" applyBorder="1" applyAlignment="1" applyProtection="1">
      <alignment vertical="center"/>
      <protection locked="0"/>
    </xf>
    <xf numFmtId="49" fontId="21" fillId="0" borderId="54" xfId="0" applyNumberFormat="1" applyFont="1" applyBorder="1" applyAlignment="1" applyProtection="1">
      <alignment vertical="center"/>
      <protection locked="0"/>
    </xf>
    <xf numFmtId="49" fontId="21" fillId="0" borderId="23" xfId="0" applyNumberFormat="1" applyFont="1" applyBorder="1" applyAlignment="1" applyProtection="1">
      <alignment vertical="center"/>
      <protection locked="0"/>
    </xf>
    <xf numFmtId="0" fontId="1" fillId="0" borderId="55" xfId="0" applyFont="1" applyBorder="1" applyAlignment="1" applyProtection="1">
      <alignment vertical="center" wrapText="1"/>
      <protection locked="0"/>
    </xf>
    <xf numFmtId="0" fontId="0" fillId="0" borderId="56" xfId="0" applyBorder="1" applyAlignment="1" applyProtection="1">
      <alignment horizontal="right" vertical="center" indent="6"/>
      <protection locked="0"/>
    </xf>
    <xf numFmtId="0" fontId="1" fillId="0" borderId="57" xfId="0" applyFont="1" applyBorder="1" applyAlignment="1" applyProtection="1">
      <alignment vertical="center" wrapText="1"/>
      <protection locked="0"/>
    </xf>
    <xf numFmtId="0" fontId="0" fillId="0" borderId="58" xfId="0" applyBorder="1" applyAlignment="1" applyProtection="1">
      <alignment horizontal="right" vertical="center" indent="6"/>
      <protection locked="0"/>
    </xf>
    <xf numFmtId="0" fontId="1" fillId="0" borderId="59" xfId="0" applyFont="1" applyBorder="1" applyAlignment="1" applyProtection="1">
      <alignment horizontal="left" vertical="center" wrapText="1" indent="6"/>
      <protection locked="0"/>
    </xf>
    <xf numFmtId="49" fontId="21" fillId="0" borderId="34" xfId="0" applyNumberFormat="1" applyFont="1" applyBorder="1" applyAlignment="1" applyProtection="1">
      <alignment vertical="center"/>
      <protection locked="0"/>
    </xf>
    <xf numFmtId="49" fontId="21" fillId="0" borderId="37" xfId="0" applyNumberFormat="1" applyFont="1" applyBorder="1" applyAlignment="1" applyProtection="1">
      <alignment vertical="center"/>
      <protection locked="0"/>
    </xf>
    <xf numFmtId="49" fontId="1" fillId="0" borderId="64" xfId="0" applyNumberFormat="1" applyFont="1" applyBorder="1" applyAlignment="1" applyProtection="1">
      <alignment vertical="center" wrapText="1"/>
      <protection locked="0"/>
    </xf>
    <xf numFmtId="0" fontId="0" fillId="0" borderId="65" xfId="0" applyBorder="1" applyAlignment="1" applyProtection="1">
      <alignment horizontal="right" vertical="center" indent="6"/>
      <protection locked="0"/>
    </xf>
    <xf numFmtId="49" fontId="1" fillId="0" borderId="54" xfId="0" applyNumberFormat="1" applyFont="1" applyBorder="1" applyAlignment="1" applyProtection="1">
      <alignment vertical="center"/>
      <protection locked="0"/>
    </xf>
    <xf numFmtId="0" fontId="9" fillId="0" borderId="61" xfId="0" applyFont="1" applyBorder="1" applyAlignment="1" applyProtection="1">
      <alignment horizontal="center" vertical="center"/>
      <protection locked="0"/>
    </xf>
    <xf numFmtId="0" fontId="0" fillId="0" borderId="56" xfId="0" applyBorder="1" applyAlignment="1" applyProtection="1">
      <alignment horizontal="center" vertical="center"/>
      <protection locked="0"/>
    </xf>
    <xf numFmtId="0" fontId="9" fillId="0" borderId="63" xfId="0" applyFont="1" applyBorder="1" applyAlignment="1" applyProtection="1">
      <alignment horizontal="center" vertical="center"/>
      <protection locked="0"/>
    </xf>
    <xf numFmtId="0" fontId="1" fillId="3" borderId="57" xfId="0" applyFont="1" applyFill="1" applyBorder="1" applyAlignment="1" applyProtection="1">
      <alignment horizontal="left" vertical="center" wrapText="1"/>
      <protection locked="0"/>
    </xf>
    <xf numFmtId="0" fontId="0" fillId="3" borderId="58" xfId="0" applyFill="1" applyBorder="1" applyAlignment="1" applyProtection="1">
      <alignment horizontal="center" vertical="center"/>
      <protection locked="0"/>
    </xf>
    <xf numFmtId="0" fontId="29" fillId="0" borderId="69" xfId="0" applyFont="1" applyBorder="1" applyAlignment="1" applyProtection="1">
      <alignment vertical="center" wrapText="1"/>
      <protection locked="0"/>
    </xf>
    <xf numFmtId="49" fontId="15" fillId="0" borderId="54" xfId="0" applyNumberFormat="1" applyFont="1" applyBorder="1" applyAlignment="1" applyProtection="1">
      <alignment vertical="center"/>
      <protection locked="0"/>
    </xf>
    <xf numFmtId="0" fontId="1" fillId="3" borderId="70" xfId="0" applyFont="1" applyFill="1" applyBorder="1" applyAlignment="1" applyProtection="1">
      <alignment vertical="center" wrapText="1"/>
      <protection locked="0"/>
    </xf>
    <xf numFmtId="0" fontId="1" fillId="0" borderId="70" xfId="0" applyFont="1" applyBorder="1" applyAlignment="1" applyProtection="1">
      <alignment vertical="center" wrapText="1"/>
      <protection locked="0"/>
    </xf>
    <xf numFmtId="0" fontId="1" fillId="0" borderId="38" xfId="0" applyFont="1" applyBorder="1" applyAlignment="1" applyProtection="1">
      <alignment vertical="center" wrapText="1"/>
      <protection locked="0"/>
    </xf>
    <xf numFmtId="49" fontId="15" fillId="0" borderId="36" xfId="0" applyNumberFormat="1" applyFont="1" applyBorder="1" applyAlignment="1" applyProtection="1">
      <alignment vertical="center"/>
      <protection locked="0"/>
    </xf>
    <xf numFmtId="0" fontId="17" fillId="0" borderId="22" xfId="0" applyFont="1" applyBorder="1" applyAlignment="1" applyProtection="1">
      <alignment horizontal="center" vertical="center"/>
      <protection locked="0"/>
    </xf>
    <xf numFmtId="0" fontId="29" fillId="0" borderId="70" xfId="0" applyFont="1" applyBorder="1" applyAlignment="1" applyProtection="1">
      <alignment vertical="center" wrapText="1"/>
      <protection locked="0"/>
    </xf>
    <xf numFmtId="0" fontId="33" fillId="0" borderId="12" xfId="0" applyFont="1" applyBorder="1" applyAlignment="1" applyProtection="1">
      <alignment horizontal="left" vertical="center"/>
      <protection locked="0"/>
    </xf>
    <xf numFmtId="49" fontId="15" fillId="0" borderId="34" xfId="0" applyNumberFormat="1" applyFont="1" applyBorder="1" applyAlignment="1" applyProtection="1">
      <alignment vertical="center"/>
      <protection locked="0"/>
    </xf>
    <xf numFmtId="49" fontId="15" fillId="0" borderId="37" xfId="0" applyNumberFormat="1" applyFont="1" applyBorder="1" applyAlignment="1" applyProtection="1">
      <alignment vertical="center"/>
      <protection locked="0"/>
    </xf>
    <xf numFmtId="49" fontId="15" fillId="0" borderId="71" xfId="0" applyNumberFormat="1" applyFont="1" applyBorder="1" applyAlignment="1" applyProtection="1">
      <alignment vertical="center"/>
      <protection locked="0"/>
    </xf>
    <xf numFmtId="49" fontId="15" fillId="0" borderId="17" xfId="0" applyNumberFormat="1" applyFont="1" applyBorder="1" applyAlignment="1" applyProtection="1">
      <alignment vertical="center" wrapText="1"/>
      <protection locked="0"/>
    </xf>
    <xf numFmtId="49" fontId="5" fillId="0" borderId="13" xfId="0" applyNumberFormat="1" applyFont="1" applyBorder="1" applyAlignment="1" applyProtection="1">
      <alignment vertical="center"/>
      <protection locked="0"/>
    </xf>
    <xf numFmtId="49" fontId="5" fillId="0" borderId="14" xfId="0" applyNumberFormat="1" applyFont="1" applyBorder="1" applyAlignment="1" applyProtection="1">
      <alignment vertical="center"/>
      <protection locked="0"/>
    </xf>
    <xf numFmtId="49" fontId="5" fillId="0" borderId="14" xfId="0" applyNumberFormat="1" applyFont="1" applyBorder="1" applyAlignment="1" applyProtection="1">
      <alignment vertical="center" wrapText="1"/>
      <protection locked="0"/>
    </xf>
    <xf numFmtId="0" fontId="5" fillId="0" borderId="8" xfId="0" applyFont="1" applyBorder="1" applyAlignment="1" applyProtection="1">
      <alignment horizontal="left" vertical="center"/>
      <protection locked="0"/>
    </xf>
    <xf numFmtId="0" fontId="9" fillId="0" borderId="8" xfId="0" applyFont="1" applyBorder="1" applyAlignment="1" applyProtection="1">
      <alignment horizontal="center" vertical="center"/>
      <protection locked="0"/>
    </xf>
    <xf numFmtId="0" fontId="5" fillId="0" borderId="13" xfId="0" applyFont="1" applyBorder="1" applyAlignment="1" applyProtection="1">
      <alignment vertical="center"/>
      <protection locked="0"/>
    </xf>
    <xf numFmtId="49" fontId="2" fillId="0" borderId="13" xfId="0" applyNumberFormat="1" applyFont="1" applyBorder="1" applyAlignment="1" applyProtection="1">
      <alignment vertical="center"/>
      <protection locked="0"/>
    </xf>
    <xf numFmtId="49" fontId="3" fillId="0" borderId="14" xfId="0" applyNumberFormat="1" applyFont="1" applyBorder="1" applyAlignment="1" applyProtection="1">
      <alignment vertical="center"/>
      <protection locked="0"/>
    </xf>
    <xf numFmtId="49" fontId="3" fillId="0" borderId="14" xfId="0" applyNumberFormat="1" applyFont="1" applyBorder="1" applyAlignment="1" applyProtection="1">
      <alignment vertical="center" wrapText="1"/>
      <protection locked="0"/>
    </xf>
    <xf numFmtId="0" fontId="7" fillId="0" borderId="8" xfId="0" applyFont="1" applyBorder="1" applyAlignment="1" applyProtection="1">
      <alignment horizontal="center" vertical="center"/>
      <protection locked="0"/>
    </xf>
    <xf numFmtId="49" fontId="2" fillId="0" borderId="5" xfId="0" applyNumberFormat="1" applyFont="1" applyBorder="1" applyAlignment="1" applyProtection="1">
      <alignment vertical="center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49" fontId="9" fillId="0" borderId="10" xfId="0" applyNumberFormat="1" applyFont="1" applyBorder="1" applyAlignment="1" applyProtection="1">
      <alignment horizontal="center" vertical="center" wrapText="1"/>
      <protection locked="0"/>
    </xf>
    <xf numFmtId="0" fontId="10" fillId="0" borderId="8" xfId="0" applyFont="1" applyBorder="1" applyAlignment="1" applyProtection="1">
      <alignment horizontal="center" vertical="center" wrapText="1"/>
      <protection locked="0"/>
    </xf>
    <xf numFmtId="49" fontId="26" fillId="0" borderId="10" xfId="0" applyNumberFormat="1" applyFont="1" applyBorder="1" applyAlignment="1" applyProtection="1">
      <alignment vertical="center"/>
      <protection locked="0"/>
    </xf>
    <xf numFmtId="49" fontId="5" fillId="0" borderId="0" xfId="0" applyNumberFormat="1" applyFont="1" applyAlignment="1" applyProtection="1">
      <alignment vertical="center"/>
      <protection locked="0"/>
    </xf>
    <xf numFmtId="49" fontId="1" fillId="0" borderId="38" xfId="0" applyNumberFormat="1" applyFont="1" applyBorder="1" applyAlignment="1" applyProtection="1">
      <alignment vertical="center" wrapText="1"/>
      <protection locked="0"/>
    </xf>
    <xf numFmtId="49" fontId="26" fillId="0" borderId="17" xfId="0" applyNumberFormat="1" applyFont="1" applyBorder="1" applyAlignment="1" applyProtection="1">
      <alignment vertical="center"/>
      <protection locked="0"/>
    </xf>
    <xf numFmtId="49" fontId="5" fillId="0" borderId="17" xfId="0" applyNumberFormat="1" applyFont="1" applyBorder="1" applyAlignment="1" applyProtection="1">
      <alignment vertical="center"/>
      <protection locked="0"/>
    </xf>
    <xf numFmtId="49" fontId="1" fillId="0" borderId="17" xfId="0" applyNumberFormat="1" applyFont="1" applyBorder="1" applyAlignment="1" applyProtection="1">
      <alignment vertical="center"/>
      <protection locked="0"/>
    </xf>
    <xf numFmtId="49" fontId="9" fillId="0" borderId="17" xfId="0" applyNumberFormat="1" applyFont="1" applyBorder="1" applyAlignment="1" applyProtection="1">
      <alignment horizontal="right" vertical="center" wrapText="1"/>
      <protection locked="0"/>
    </xf>
    <xf numFmtId="0" fontId="0" fillId="0" borderId="5" xfId="0" applyBorder="1" applyAlignment="1" applyProtection="1">
      <alignment vertical="center"/>
      <protection locked="0"/>
    </xf>
    <xf numFmtId="0" fontId="0" fillId="0" borderId="6" xfId="0" applyBorder="1" applyAlignment="1" applyProtection="1">
      <alignment vertical="center"/>
      <protection locked="0"/>
    </xf>
    <xf numFmtId="49" fontId="23" fillId="0" borderId="6" xfId="0" applyNumberFormat="1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center" wrapText="1"/>
      <protection locked="0"/>
    </xf>
    <xf numFmtId="0" fontId="0" fillId="0" borderId="10" xfId="0" applyBorder="1" applyAlignment="1" applyProtection="1">
      <alignment vertical="center"/>
      <protection locked="0"/>
    </xf>
    <xf numFmtId="49" fontId="1" fillId="0" borderId="38" xfId="0" applyNumberFormat="1" applyFont="1" applyBorder="1" applyAlignment="1" applyProtection="1">
      <alignment horizontal="left" vertical="center" wrapText="1"/>
      <protection locked="0"/>
    </xf>
    <xf numFmtId="49" fontId="1" fillId="0" borderId="30" xfId="0" applyNumberFormat="1" applyFont="1" applyBorder="1" applyAlignment="1" applyProtection="1">
      <alignment horizontal="left" vertical="center" wrapText="1"/>
      <protection locked="0"/>
    </xf>
    <xf numFmtId="49" fontId="5" fillId="0" borderId="0" xfId="0" applyNumberFormat="1" applyFont="1" applyAlignment="1" applyProtection="1">
      <alignment horizontal="center" vertical="center" wrapText="1"/>
      <protection locked="0"/>
    </xf>
    <xf numFmtId="49" fontId="0" fillId="0" borderId="0" xfId="0" applyNumberFormat="1" applyAlignment="1" applyProtection="1">
      <alignment wrapText="1"/>
      <protection locked="0"/>
    </xf>
    <xf numFmtId="49" fontId="5" fillId="0" borderId="30" xfId="0" applyNumberFormat="1" applyFont="1" applyBorder="1" applyAlignment="1" applyProtection="1">
      <alignment horizontal="center" vertical="center" wrapText="1"/>
      <protection locked="0"/>
    </xf>
    <xf numFmtId="49" fontId="6" fillId="0" borderId="16" xfId="0" applyNumberFormat="1" applyFont="1" applyBorder="1" applyProtection="1">
      <protection locked="0"/>
    </xf>
    <xf numFmtId="49" fontId="1" fillId="0" borderId="17" xfId="0" applyNumberFormat="1" applyFont="1" applyBorder="1" applyProtection="1">
      <protection locked="0"/>
    </xf>
    <xf numFmtId="49" fontId="9" fillId="0" borderId="17" xfId="0" applyNumberFormat="1" applyFont="1" applyBorder="1" applyAlignment="1" applyProtection="1">
      <alignment horizontal="center" vertical="center" wrapText="1"/>
      <protection locked="0"/>
    </xf>
    <xf numFmtId="49" fontId="6" fillId="0" borderId="0" xfId="0" applyNumberFormat="1" applyFont="1" applyProtection="1">
      <protection locked="0"/>
    </xf>
    <xf numFmtId="0" fontId="0" fillId="0" borderId="0" xfId="0" applyAlignment="1" applyProtection="1">
      <alignment horizontal="left"/>
      <protection locked="0"/>
    </xf>
    <xf numFmtId="4" fontId="27" fillId="0" borderId="0" xfId="0" applyNumberFormat="1" applyFon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164" fontId="33" fillId="0" borderId="12" xfId="0" applyNumberFormat="1" applyFont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vertical="center"/>
      <protection locked="0"/>
    </xf>
    <xf numFmtId="164" fontId="33" fillId="0" borderId="18" xfId="0" applyNumberFormat="1" applyFont="1" applyBorder="1" applyAlignment="1" applyProtection="1">
      <alignment horizontal="center" vertical="center"/>
      <protection locked="0"/>
    </xf>
    <xf numFmtId="164" fontId="29" fillId="2" borderId="15" xfId="0" applyNumberFormat="1" applyFont="1" applyFill="1" applyBorder="1" applyAlignment="1">
      <alignment horizontal="center" vertical="center"/>
    </xf>
    <xf numFmtId="164" fontId="33" fillId="0" borderId="22" xfId="0" applyNumberFormat="1" applyFont="1" applyBorder="1" applyAlignment="1">
      <alignment horizontal="center" vertical="center"/>
    </xf>
    <xf numFmtId="164" fontId="33" fillId="0" borderId="25" xfId="0" applyNumberFormat="1" applyFont="1" applyBorder="1" applyAlignment="1">
      <alignment horizontal="center" vertical="center"/>
    </xf>
    <xf numFmtId="164" fontId="33" fillId="0" borderId="28" xfId="0" applyNumberFormat="1" applyFont="1" applyBorder="1" applyAlignment="1" applyProtection="1">
      <alignment horizontal="center" vertical="center"/>
      <protection locked="0"/>
    </xf>
    <xf numFmtId="164" fontId="33" fillId="0" borderId="31" xfId="0" applyNumberFormat="1" applyFont="1" applyBorder="1" applyAlignment="1" applyProtection="1">
      <alignment horizontal="center" vertical="center"/>
      <protection locked="0"/>
    </xf>
    <xf numFmtId="164" fontId="33" fillId="0" borderId="22" xfId="0" applyNumberFormat="1" applyFont="1" applyBorder="1" applyAlignment="1" applyProtection="1">
      <alignment horizontal="center" vertical="center"/>
      <protection locked="0"/>
    </xf>
    <xf numFmtId="164" fontId="33" fillId="3" borderId="22" xfId="0" applyNumberFormat="1" applyFont="1" applyFill="1" applyBorder="1" applyAlignment="1">
      <alignment horizontal="center" vertical="center"/>
    </xf>
    <xf numFmtId="164" fontId="33" fillId="3" borderId="22" xfId="0" applyNumberFormat="1" applyFont="1" applyFill="1" applyBorder="1" applyAlignment="1" applyProtection="1">
      <alignment horizontal="center" vertical="center"/>
      <protection locked="0"/>
    </xf>
    <xf numFmtId="164" fontId="33" fillId="0" borderId="39" xfId="0" applyNumberFormat="1" applyFont="1" applyBorder="1" applyAlignment="1" applyProtection="1">
      <alignment horizontal="center" vertical="center"/>
      <protection locked="0"/>
    </xf>
    <xf numFmtId="164" fontId="33" fillId="3" borderId="31" xfId="0" applyNumberFormat="1" applyFont="1" applyFill="1" applyBorder="1" applyAlignment="1" applyProtection="1">
      <alignment horizontal="center" vertical="center"/>
      <protection locked="0"/>
    </xf>
    <xf numFmtId="164" fontId="33" fillId="0" borderId="45" xfId="0" applyNumberFormat="1" applyFont="1" applyBorder="1" applyAlignment="1" applyProtection="1">
      <alignment horizontal="center" vertical="center"/>
      <protection locked="0"/>
    </xf>
    <xf numFmtId="164" fontId="33" fillId="3" borderId="45" xfId="0" applyNumberFormat="1" applyFont="1" applyFill="1" applyBorder="1" applyAlignment="1">
      <alignment horizontal="center" vertical="center"/>
    </xf>
    <xf numFmtId="164" fontId="33" fillId="0" borderId="12" xfId="0" applyNumberFormat="1" applyFont="1" applyBorder="1" applyAlignment="1">
      <alignment horizontal="center" vertical="center"/>
    </xf>
    <xf numFmtId="164" fontId="33" fillId="0" borderId="45" xfId="0" applyNumberFormat="1" applyFont="1" applyBorder="1" applyAlignment="1">
      <alignment horizontal="center" vertical="center"/>
    </xf>
    <xf numFmtId="164" fontId="33" fillId="0" borderId="53" xfId="0" applyNumberFormat="1" applyFont="1" applyBorder="1" applyAlignment="1" applyProtection="1">
      <alignment horizontal="center" vertical="center"/>
      <protection locked="0"/>
    </xf>
    <xf numFmtId="164" fontId="33" fillId="0" borderId="60" xfId="0" applyNumberFormat="1" applyFont="1" applyBorder="1" applyAlignment="1" applyProtection="1">
      <alignment horizontal="center" vertical="center"/>
      <protection locked="0"/>
    </xf>
    <xf numFmtId="164" fontId="33" fillId="0" borderId="61" xfId="0" applyNumberFormat="1" applyFont="1" applyBorder="1" applyAlignment="1" applyProtection="1">
      <alignment horizontal="center" vertical="center"/>
      <protection locked="0"/>
    </xf>
    <xf numFmtId="164" fontId="33" fillId="0" borderId="62" xfId="0" applyNumberFormat="1" applyFont="1" applyBorder="1" applyAlignment="1" applyProtection="1">
      <alignment horizontal="center" vertical="center"/>
      <protection locked="0"/>
    </xf>
    <xf numFmtId="164" fontId="33" fillId="0" borderId="63" xfId="0" applyNumberFormat="1" applyFont="1" applyBorder="1" applyAlignment="1" applyProtection="1">
      <alignment horizontal="center" vertical="center"/>
      <protection locked="0"/>
    </xf>
    <xf numFmtId="164" fontId="33" fillId="0" borderId="66" xfId="0" applyNumberFormat="1" applyFont="1" applyBorder="1" applyAlignment="1" applyProtection="1">
      <alignment horizontal="center" vertical="center"/>
      <protection locked="0"/>
    </xf>
    <xf numFmtId="164" fontId="33" fillId="0" borderId="67" xfId="0" applyNumberFormat="1" applyFont="1" applyBorder="1" applyAlignment="1" applyProtection="1">
      <alignment horizontal="center" vertical="center"/>
      <protection locked="0"/>
    </xf>
    <xf numFmtId="164" fontId="33" fillId="0" borderId="68" xfId="0" applyNumberFormat="1" applyFont="1" applyBorder="1" applyAlignment="1" applyProtection="1">
      <alignment horizontal="center" vertical="center"/>
      <protection locked="0"/>
    </xf>
    <xf numFmtId="164" fontId="33" fillId="3" borderId="12" xfId="0" applyNumberFormat="1" applyFont="1" applyFill="1" applyBorder="1" applyAlignment="1">
      <alignment horizontal="center" vertical="center"/>
    </xf>
    <xf numFmtId="164" fontId="32" fillId="0" borderId="8" xfId="0" applyNumberFormat="1" applyFont="1" applyBorder="1" applyAlignment="1" applyProtection="1">
      <alignment horizontal="center" vertical="center"/>
      <protection locked="0"/>
    </xf>
    <xf numFmtId="164" fontId="31" fillId="4" borderId="8" xfId="0" applyNumberFormat="1" applyFont="1" applyFill="1" applyBorder="1" applyAlignment="1">
      <alignment horizontal="center" vertical="center"/>
    </xf>
    <xf numFmtId="4" fontId="0" fillId="0" borderId="15" xfId="0" applyNumberFormat="1" applyBorder="1" applyAlignment="1" applyProtection="1">
      <alignment horizontal="center" vertical="center"/>
      <protection locked="0"/>
    </xf>
    <xf numFmtId="165" fontId="0" fillId="0" borderId="15" xfId="0" applyNumberFormat="1" applyBorder="1" applyAlignment="1" applyProtection="1">
      <alignment horizontal="center" vertical="center"/>
      <protection locked="0"/>
    </xf>
    <xf numFmtId="165" fontId="7" fillId="0" borderId="15" xfId="0" applyNumberFormat="1" applyFont="1" applyBorder="1" applyAlignment="1" applyProtection="1">
      <alignment horizontal="center" vertical="center"/>
      <protection locked="0"/>
    </xf>
    <xf numFmtId="49" fontId="27" fillId="0" borderId="0" xfId="0" applyNumberFormat="1" applyFont="1" applyAlignment="1" applyProtection="1">
      <alignment vertical="center" wrapText="1"/>
      <protection locked="0"/>
    </xf>
    <xf numFmtId="4" fontId="31" fillId="0" borderId="8" xfId="0" applyNumberFormat="1" applyFont="1" applyBorder="1" applyAlignment="1">
      <alignment horizontal="center" vertical="center"/>
    </xf>
    <xf numFmtId="4" fontId="32" fillId="2" borderId="15" xfId="0" applyNumberFormat="1" applyFont="1" applyFill="1" applyBorder="1" applyAlignment="1">
      <alignment horizontal="center" vertical="center"/>
    </xf>
    <xf numFmtId="0" fontId="27" fillId="0" borderId="0" xfId="0" applyFont="1" applyAlignment="1" applyProtection="1">
      <alignment vertical="center"/>
      <protection locked="0"/>
    </xf>
    <xf numFmtId="4" fontId="5" fillId="0" borderId="5" xfId="0" applyNumberFormat="1" applyFont="1" applyBorder="1" applyAlignment="1" applyProtection="1">
      <alignment horizontal="center" vertical="center"/>
      <protection locked="0"/>
    </xf>
    <xf numFmtId="4" fontId="5" fillId="0" borderId="15" xfId="0" applyNumberFormat="1" applyFont="1" applyBorder="1" applyAlignment="1" applyProtection="1">
      <alignment horizontal="center" vertical="center"/>
      <protection locked="0"/>
    </xf>
    <xf numFmtId="4" fontId="5" fillId="2" borderId="5" xfId="0" applyNumberFormat="1" applyFont="1" applyFill="1" applyBorder="1" applyAlignment="1">
      <alignment horizontal="center" vertical="center"/>
    </xf>
    <xf numFmtId="0" fontId="33" fillId="0" borderId="76" xfId="0" applyFont="1" applyBorder="1" applyAlignment="1" applyProtection="1">
      <alignment horizontal="right" vertical="center"/>
      <protection locked="0"/>
    </xf>
    <xf numFmtId="4" fontId="32" fillId="0" borderId="15" xfId="0" applyNumberFormat="1" applyFont="1" applyBorder="1" applyAlignment="1">
      <alignment horizontal="center" vertical="center"/>
    </xf>
    <xf numFmtId="4" fontId="32" fillId="0" borderId="91" xfId="0" applyNumberFormat="1" applyFont="1" applyBorder="1" applyAlignment="1">
      <alignment horizontal="center" vertical="center"/>
    </xf>
    <xf numFmtId="0" fontId="5" fillId="0" borderId="72" xfId="0" applyFont="1" applyBorder="1" applyAlignment="1" applyProtection="1">
      <alignment horizontal="center" vertical="center" wrapText="1"/>
      <protection locked="0"/>
    </xf>
    <xf numFmtId="164" fontId="33" fillId="3" borderId="107" xfId="0" applyNumberFormat="1" applyFont="1" applyFill="1" applyBorder="1" applyAlignment="1" applyProtection="1">
      <alignment horizontal="center" vertical="center"/>
      <protection locked="0"/>
    </xf>
    <xf numFmtId="164" fontId="47" fillId="0" borderId="22" xfId="0" applyNumberFormat="1" applyFont="1" applyBorder="1" applyAlignment="1">
      <alignment horizontal="center" vertical="center"/>
    </xf>
    <xf numFmtId="0" fontId="47" fillId="0" borderId="22" xfId="0" applyFont="1" applyBorder="1" applyAlignment="1" applyProtection="1">
      <alignment horizontal="center" vertical="center"/>
      <protection locked="0"/>
    </xf>
    <xf numFmtId="49" fontId="32" fillId="0" borderId="20" xfId="0" applyNumberFormat="1" applyFont="1" applyBorder="1" applyAlignment="1" applyProtection="1">
      <alignment vertical="center"/>
      <protection locked="0"/>
    </xf>
    <xf numFmtId="49" fontId="32" fillId="0" borderId="21" xfId="0" applyNumberFormat="1" applyFont="1" applyBorder="1" applyAlignment="1" applyProtection="1">
      <alignment vertical="center" wrapText="1"/>
      <protection locked="0"/>
    </xf>
    <xf numFmtId="4" fontId="33" fillId="0" borderId="105" xfId="0" applyNumberFormat="1" applyFont="1" applyBorder="1" applyAlignment="1">
      <alignment horizontal="center" vertical="center"/>
    </xf>
    <xf numFmtId="164" fontId="33" fillId="0" borderId="106" xfId="0" applyNumberFormat="1" applyFont="1" applyBorder="1" applyAlignment="1">
      <alignment horizontal="center" vertical="center"/>
    </xf>
    <xf numFmtId="0" fontId="0" fillId="3" borderId="108" xfId="0" applyFill="1" applyBorder="1" applyAlignment="1" applyProtection="1">
      <alignment horizontal="center" vertical="center"/>
      <protection locked="0"/>
    </xf>
    <xf numFmtId="49" fontId="29" fillId="0" borderId="109" xfId="0" applyNumberFormat="1" applyFont="1" applyBorder="1" applyAlignment="1" applyProtection="1">
      <alignment vertical="center" wrapText="1"/>
      <protection locked="0"/>
    </xf>
    <xf numFmtId="49" fontId="29" fillId="0" borderId="42" xfId="0" applyNumberFormat="1" applyFont="1" applyBorder="1" applyAlignment="1" applyProtection="1">
      <alignment vertical="center"/>
      <protection locked="0"/>
    </xf>
    <xf numFmtId="49" fontId="48" fillId="0" borderId="0" xfId="0" applyNumberFormat="1" applyFont="1" applyAlignment="1">
      <alignment vertical="center"/>
    </xf>
    <xf numFmtId="4" fontId="45" fillId="0" borderId="105" xfId="0" applyNumberFormat="1" applyFont="1" applyBorder="1" applyAlignment="1">
      <alignment horizontal="center" vertical="center"/>
    </xf>
    <xf numFmtId="0" fontId="0" fillId="5" borderId="39" xfId="0" applyFill="1" applyBorder="1" applyAlignment="1" applyProtection="1">
      <alignment horizontal="center" vertical="center"/>
      <protection locked="0"/>
    </xf>
    <xf numFmtId="49" fontId="1" fillId="0" borderId="49" xfId="0" applyNumberFormat="1" applyFont="1" applyBorder="1" applyAlignment="1" applyProtection="1">
      <alignment horizontal="right" vertical="center" wrapText="1"/>
      <protection locked="0"/>
    </xf>
    <xf numFmtId="164" fontId="33" fillId="5" borderId="39" xfId="0" applyNumberFormat="1" applyFont="1" applyFill="1" applyBorder="1" applyAlignment="1">
      <alignment horizontal="center" vertical="center"/>
    </xf>
    <xf numFmtId="49" fontId="29" fillId="5" borderId="0" xfId="0" applyNumberFormat="1" applyFont="1" applyFill="1" applyAlignment="1" applyProtection="1">
      <alignment vertical="center" wrapText="1"/>
      <protection locked="0"/>
    </xf>
    <xf numFmtId="0" fontId="0" fillId="5" borderId="12" xfId="0" applyFill="1" applyBorder="1" applyAlignment="1" applyProtection="1">
      <alignment horizontal="right" vertical="center"/>
      <protection locked="0"/>
    </xf>
    <xf numFmtId="164" fontId="33" fillId="5" borderId="12" xfId="0" applyNumberFormat="1" applyFont="1" applyFill="1" applyBorder="1" applyAlignment="1" applyProtection="1">
      <alignment horizontal="center" vertical="center"/>
      <protection locked="0"/>
    </xf>
    <xf numFmtId="0" fontId="13" fillId="5" borderId="12" xfId="0" applyFont="1" applyFill="1" applyBorder="1" applyAlignment="1" applyProtection="1">
      <alignment horizontal="center" vertical="center"/>
      <protection locked="0"/>
    </xf>
    <xf numFmtId="49" fontId="5" fillId="0" borderId="6" xfId="0" applyNumberFormat="1" applyFont="1" applyBorder="1" applyAlignment="1" applyProtection="1">
      <alignment horizontal="center" vertical="center" wrapText="1"/>
      <protection locked="0"/>
    </xf>
    <xf numFmtId="49" fontId="2" fillId="0" borderId="0" xfId="0" applyNumberFormat="1" applyFont="1" applyAlignment="1" applyProtection="1">
      <alignment horizontal="center" vertical="center" wrapText="1"/>
      <protection locked="0"/>
    </xf>
    <xf numFmtId="49" fontId="1" fillId="3" borderId="20" xfId="0" applyNumberFormat="1" applyFont="1" applyFill="1" applyBorder="1" applyAlignment="1" applyProtection="1">
      <alignment vertical="center" wrapText="1"/>
      <protection locked="0"/>
    </xf>
    <xf numFmtId="49" fontId="23" fillId="0" borderId="15" xfId="0" applyNumberFormat="1" applyFont="1" applyBorder="1" applyAlignment="1" applyProtection="1">
      <alignment horizontal="center" vertical="center" wrapText="1"/>
      <protection locked="0"/>
    </xf>
    <xf numFmtId="49" fontId="1" fillId="3" borderId="33" xfId="0" applyNumberFormat="1" applyFont="1" applyFill="1" applyBorder="1" applyAlignment="1" applyProtection="1">
      <alignment vertical="center" wrapText="1"/>
      <protection locked="0"/>
    </xf>
    <xf numFmtId="49" fontId="1" fillId="3" borderId="29" xfId="0" applyNumberFormat="1" applyFont="1" applyFill="1" applyBorder="1" applyAlignment="1" applyProtection="1">
      <alignment vertical="center" wrapText="1"/>
      <protection locked="0"/>
    </xf>
    <xf numFmtId="49" fontId="29" fillId="0" borderId="37" xfId="0" applyNumberFormat="1" applyFont="1" applyBorder="1" applyAlignment="1" applyProtection="1">
      <alignment horizontal="left" vertical="center" wrapText="1"/>
      <protection locked="0"/>
    </xf>
    <xf numFmtId="49" fontId="29" fillId="0" borderId="110" xfId="0" applyNumberFormat="1" applyFont="1" applyBorder="1" applyAlignment="1" applyProtection="1">
      <alignment horizontal="left" vertical="center" wrapText="1"/>
      <protection locked="0"/>
    </xf>
    <xf numFmtId="49" fontId="7" fillId="0" borderId="39" xfId="0" applyNumberFormat="1" applyFont="1" applyBorder="1" applyAlignment="1" applyProtection="1">
      <alignment vertical="center" wrapText="1"/>
      <protection locked="0"/>
    </xf>
    <xf numFmtId="49" fontId="7" fillId="0" borderId="100" xfId="0" applyNumberFormat="1" applyFont="1" applyBorder="1" applyAlignment="1" applyProtection="1">
      <alignment vertical="center"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31" fillId="0" borderId="16" xfId="0" applyFont="1" applyBorder="1" applyAlignment="1" applyProtection="1">
      <alignment horizontal="center" vertical="center"/>
      <protection locked="0"/>
    </xf>
    <xf numFmtId="0" fontId="0" fillId="0" borderId="17" xfId="0" applyBorder="1" applyAlignment="1" applyProtection="1">
      <alignment vertical="center"/>
      <protection locked="0"/>
    </xf>
    <xf numFmtId="49" fontId="7" fillId="0" borderId="31" xfId="0" applyNumberFormat="1" applyFont="1" applyBorder="1" applyAlignment="1" applyProtection="1">
      <alignment vertical="center" wrapText="1"/>
      <protection locked="0"/>
    </xf>
    <xf numFmtId="49" fontId="32" fillId="0" borderId="8" xfId="0" applyNumberFormat="1" applyFont="1" applyBorder="1" applyAlignment="1" applyProtection="1">
      <alignment vertical="center"/>
      <protection locked="0"/>
    </xf>
    <xf numFmtId="49" fontId="30" fillId="4" borderId="8" xfId="0" applyNumberFormat="1" applyFont="1" applyFill="1" applyBorder="1" applyAlignment="1" applyProtection="1">
      <alignment horizontal="center" vertical="center"/>
      <protection locked="0"/>
    </xf>
    <xf numFmtId="0" fontId="32" fillId="0" borderId="5" xfId="0" applyFont="1" applyBorder="1" applyAlignment="1" applyProtection="1">
      <alignment horizontal="center" vertical="center"/>
      <protection locked="0"/>
    </xf>
    <xf numFmtId="0" fontId="29" fillId="0" borderId="0" xfId="0" applyFont="1" applyAlignment="1" applyProtection="1">
      <alignment horizontal="left" vertical="center" wrapText="1"/>
      <protection locked="0"/>
    </xf>
    <xf numFmtId="49" fontId="29" fillId="0" borderId="0" xfId="0" applyNumberFormat="1" applyFont="1" applyAlignment="1" applyProtection="1">
      <alignment vertical="center" wrapText="1"/>
      <protection locked="0"/>
    </xf>
  </cellXfs>
  <cellStyles count="8">
    <cellStyle name="Monétaire 2" xfId="3" xr:uid="{4BB7C782-30B4-4A8A-8377-E1577BA17B0E}"/>
    <cellStyle name="Monétaire 3" xfId="6" xr:uid="{26ECEB96-E200-4EF1-A15D-DE9F1912505C}"/>
    <cellStyle name="Normal" xfId="0" builtinId="0"/>
    <cellStyle name="Normal 2" xfId="2" xr:uid="{F8E4A537-0BD9-4099-9963-6BCB83F1AF0A}"/>
    <cellStyle name="Normal 3" xfId="5" xr:uid="{E4D8331C-CCA9-4E32-9AF3-89278E012620}"/>
    <cellStyle name="Pourcentage 2" xfId="4" xr:uid="{1047C464-A4C4-4FDF-B81F-8D66D71BF73C}"/>
    <cellStyle name="Pourcentage 3" xfId="7" xr:uid="{20FCF087-2B15-4517-ACB7-872D18A21FAF}"/>
    <cellStyle name="Style contour" xfId="1" xr:uid="{00000000-0005-0000-0000-000001000000}"/>
  </cellStyles>
  <dxfs count="0"/>
  <tableStyles count="0" defaultTableStyle="TableStyleMedium2" defaultPivotStyle="PivotStyleLight16"/>
  <colors>
    <indexedColors>
      <rgbColor rgb="FF000000"/>
      <rgbColor rgb="FFF2F2F2"/>
      <rgbColor rgb="FFFF0000"/>
      <rgbColor rgb="FF00FF00"/>
      <rgbColor rgb="FF0000FF"/>
      <rgbColor rgb="FFFFF200"/>
      <rgbColor rgb="FFFF00FF"/>
      <rgbColor rgb="FF00FFFF"/>
      <rgbColor rgb="FF800000"/>
      <rgbColor rgb="FF008000"/>
      <rgbColor rgb="FF000080"/>
      <rgbColor rgb="FF808000"/>
      <rgbColor rgb="FF800080"/>
      <rgbColor rgb="FF0070C0"/>
      <rgbColor rgb="FFB2B2B2"/>
      <rgbColor rgb="FF808080"/>
      <rgbColor rgb="FF9999FF"/>
      <rgbColor rgb="FF993366"/>
      <rgbColor rgb="FFFFFFCC"/>
      <rgbColor rgb="FFCCFFFF"/>
      <rgbColor rgb="FF660066"/>
      <rgbColor rgb="FFFF8080"/>
      <rgbColor rgb="FF0563C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DE8CB"/>
      <rgbColor rgb="FFFFFF99"/>
      <rgbColor rgb="FFAFD095"/>
      <rgbColor rgb="FFFF99CC"/>
      <rgbColor rgb="FFCC99FF"/>
      <rgbColor rgb="FFFFCC99"/>
      <rgbColor rgb="FF3366FF"/>
      <rgbColor rgb="FF33CC33"/>
      <rgbColor rgb="FF99CC00"/>
      <rgbColor rgb="FFFFCC00"/>
      <rgbColor rgb="FFFF9900"/>
      <rgbColor rgb="FFFF6600"/>
      <rgbColor rgb="FF666699"/>
      <rgbColor rgb="FF999999"/>
      <rgbColor rgb="FF003366"/>
      <rgbColor rgb="FF00B050"/>
      <rgbColor rgb="FF003300"/>
      <rgbColor rgb="FF333300"/>
      <rgbColor rgb="FFCE181E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329045</xdr:colOff>
      <xdr:row>90</xdr:row>
      <xdr:rowOff>8659</xdr:rowOff>
    </xdr:from>
    <xdr:to>
      <xdr:col>10</xdr:col>
      <xdr:colOff>588819</xdr:colOff>
      <xdr:row>99</xdr:row>
      <xdr:rowOff>173182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E8D013C0-2ECC-FF09-72FC-313438D74EE3}"/>
            </a:ext>
          </a:extLst>
        </xdr:cNvPr>
        <xdr:cNvSpPr txBox="1"/>
      </xdr:nvSpPr>
      <xdr:spPr>
        <a:xfrm>
          <a:off x="10390909" y="24773659"/>
          <a:ext cx="3472296" cy="237259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BE" b="1"/>
            <a:t>Poste 6152 – Achat de spectacles musicaux</a:t>
          </a:r>
          <a:br>
            <a:rPr lang="fr-BE"/>
          </a:br>
          <a:r>
            <a:rPr lang="fr-BE"/>
            <a:t>Ce poste regroupe les </a:t>
          </a:r>
          <a:r>
            <a:rPr lang="fr-BE" b="1"/>
            <a:t>dépenses liées à l’achat de concerts ou de prestations musicales fournies par des tiers extérieurs</a:t>
          </a:r>
          <a:r>
            <a:rPr lang="fr-BE"/>
            <a:t> (producteur·trices, tourneur·ses, agent·es, etc.).</a:t>
          </a:r>
          <a:br>
            <a:rPr lang="fr-BE"/>
          </a:br>
          <a:r>
            <a:rPr lang="fr-BE"/>
            <a:t>Il ne s’agit </a:t>
          </a:r>
          <a:r>
            <a:rPr lang="fr-BE" b="1"/>
            <a:t>pas de rémunérations versées directement par la structure à des musicien·nes</a:t>
          </a:r>
          <a:r>
            <a:rPr lang="fr-BE"/>
            <a:t>, mais d’un </a:t>
          </a:r>
          <a:r>
            <a:rPr lang="fr-BE" b="1"/>
            <a:t>achat global de prestation musicale</a:t>
          </a:r>
          <a:r>
            <a:rPr lang="fr-BE"/>
            <a:t>.</a:t>
          </a:r>
          <a:br>
            <a:rPr lang="fr-BE"/>
          </a:br>
          <a:r>
            <a:rPr lang="fr-BE"/>
            <a:t>➡️ </a:t>
          </a:r>
          <a:r>
            <a:rPr lang="fr-BE" b="1"/>
            <a:t>Exemple</a:t>
          </a:r>
          <a:r>
            <a:rPr lang="fr-BE"/>
            <a:t> : un festival ou une saison musicale qui </a:t>
          </a:r>
          <a:r>
            <a:rPr lang="fr-BE" b="1"/>
            <a:t>achète un concert "clé en main"</a:t>
          </a:r>
          <a:r>
            <a:rPr lang="fr-BE"/>
            <a:t> à un producteur·trice ou à un·e tourneur·se utilisera ce poste.</a:t>
          </a:r>
          <a:br>
            <a:rPr lang="fr-BE"/>
          </a:br>
          <a:r>
            <a:rPr lang="fr-BE"/>
            <a:t>Ces dépenses sont considérées comme des </a:t>
          </a:r>
          <a:r>
            <a:rPr lang="fr-BE" b="1"/>
            <a:t>charges externes</a:t>
          </a:r>
          <a:r>
            <a:rPr lang="fr-BE"/>
            <a:t> et relèvent de la </a:t>
          </a:r>
          <a:r>
            <a:rPr lang="fr-BE" b="1"/>
            <a:t>masse salariale indirecte</a:t>
          </a:r>
          <a:r>
            <a:rPr lang="fr-BE"/>
            <a:t>.</a:t>
          </a:r>
          <a:endParaRPr lang="fr-BE" sz="1100" kern="1200"/>
        </a:p>
      </xdr:txBody>
    </xdr:sp>
    <xdr:clientData/>
  </xdr:twoCellAnchor>
  <xdr:twoCellAnchor>
    <xdr:from>
      <xdr:col>8</xdr:col>
      <xdr:colOff>381000</xdr:colOff>
      <xdr:row>136</xdr:row>
      <xdr:rowOff>121227</xdr:rowOff>
    </xdr:from>
    <xdr:to>
      <xdr:col>10</xdr:col>
      <xdr:colOff>649432</xdr:colOff>
      <xdr:row>142</xdr:row>
      <xdr:rowOff>285750</xdr:rowOff>
    </xdr:to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id="{CC19C339-2C4B-7B3D-1EEE-D7FC39D069C0}"/>
            </a:ext>
          </a:extLst>
        </xdr:cNvPr>
        <xdr:cNvSpPr txBox="1"/>
      </xdr:nvSpPr>
      <xdr:spPr>
        <a:xfrm>
          <a:off x="10442864" y="36948341"/>
          <a:ext cx="3480954" cy="170584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BE" b="1"/>
            <a:t>Poste 6194 – Rétributions et prestations artistiques musicales</a:t>
          </a:r>
          <a:br>
            <a:rPr lang="fr-BE"/>
          </a:br>
          <a:r>
            <a:rPr lang="fr-BE"/>
            <a:t>Ce poste concerne les </a:t>
          </a:r>
          <a:r>
            <a:rPr lang="fr-BE" b="1"/>
            <a:t>rémunérations versées directement à des musicien·es ou artistes engagé·es par la structure</a:t>
          </a:r>
          <a:r>
            <a:rPr lang="fr-BE"/>
            <a:t>, que ce soit sous forme de </a:t>
          </a:r>
          <a:r>
            <a:rPr lang="fr-BE" b="1"/>
            <a:t>contrats de travail ou de cachets</a:t>
          </a:r>
          <a:r>
            <a:rPr lang="fr-BE"/>
            <a:t>.</a:t>
          </a:r>
          <a:br>
            <a:rPr lang="fr-BE"/>
          </a:br>
          <a:r>
            <a:rPr lang="fr-BE"/>
            <a:t>Il y a ici une </a:t>
          </a:r>
          <a:r>
            <a:rPr lang="fr-BE" b="1"/>
            <a:t>relation directe de type employeur-employé</a:t>
          </a:r>
          <a:r>
            <a:rPr lang="fr-BE"/>
            <a:t> ou assimilée.</a:t>
          </a:r>
          <a:br>
            <a:rPr lang="fr-BE"/>
          </a:br>
          <a:r>
            <a:rPr lang="fr-BE"/>
            <a:t>Ces dépenses relèvent de la </a:t>
          </a:r>
          <a:r>
            <a:rPr lang="fr-BE" b="1"/>
            <a:t>masse salariale directe</a:t>
          </a:r>
          <a:r>
            <a:rPr lang="fr-BE"/>
            <a:t>.</a:t>
          </a:r>
          <a:endParaRPr lang="fr-BE" sz="1100" kern="12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34288</xdr:colOff>
      <xdr:row>122</xdr:row>
      <xdr:rowOff>7619</xdr:rowOff>
    </xdr:from>
    <xdr:to>
      <xdr:col>15</xdr:col>
      <xdr:colOff>0</xdr:colOff>
      <xdr:row>123</xdr:row>
      <xdr:rowOff>66675</xdr:rowOff>
    </xdr:to>
    <xdr:sp macro="" textlink="">
      <xdr:nvSpPr>
        <xdr:cNvPr id="6" name="ZoneTexte 5">
          <a:extLst>
            <a:ext uri="{FF2B5EF4-FFF2-40B4-BE49-F238E27FC236}">
              <a16:creationId xmlns:a16="http://schemas.microsoft.com/office/drawing/2014/main" id="{DD93DB52-D010-44F2-AB48-0F780035139E}"/>
            </a:ext>
          </a:extLst>
        </xdr:cNvPr>
        <xdr:cNvSpPr txBox="1"/>
      </xdr:nvSpPr>
      <xdr:spPr>
        <a:xfrm>
          <a:off x="8397238" y="35516819"/>
          <a:ext cx="6385562" cy="40195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BE"/>
            <a:t>📌 </a:t>
          </a:r>
          <a:r>
            <a:rPr lang="fr-BE" b="1"/>
            <a:t>Compte 737</a:t>
          </a:r>
          <a:r>
            <a:rPr lang="fr-BE"/>
            <a:t> : Subsides d’exploitation (financement du fonctionnement quotidien, salaires, activités)</a:t>
          </a:r>
          <a:r>
            <a:rPr lang="fr-BE" baseline="0"/>
            <a:t> </a:t>
          </a:r>
          <a:br>
            <a:rPr lang="fr-BE"/>
          </a:br>
          <a:endParaRPr lang="fr-BE"/>
        </a:p>
      </xdr:txBody>
    </xdr:sp>
    <xdr:clientData/>
  </xdr:twoCellAnchor>
  <xdr:twoCellAnchor>
    <xdr:from>
      <xdr:col>7</xdr:col>
      <xdr:colOff>28574</xdr:colOff>
      <xdr:row>135</xdr:row>
      <xdr:rowOff>9524</xdr:rowOff>
    </xdr:from>
    <xdr:to>
      <xdr:col>12</xdr:col>
      <xdr:colOff>76199</xdr:colOff>
      <xdr:row>136</xdr:row>
      <xdr:rowOff>19050</xdr:rowOff>
    </xdr:to>
    <xdr:sp macro="" textlink="">
      <xdr:nvSpPr>
        <xdr:cNvPr id="7" name="ZoneTexte 6">
          <a:extLst>
            <a:ext uri="{FF2B5EF4-FFF2-40B4-BE49-F238E27FC236}">
              <a16:creationId xmlns:a16="http://schemas.microsoft.com/office/drawing/2014/main" id="{378D4198-EA59-4C88-A3D3-10150A95630C}"/>
            </a:ext>
          </a:extLst>
        </xdr:cNvPr>
        <xdr:cNvSpPr txBox="1"/>
      </xdr:nvSpPr>
      <xdr:spPr>
        <a:xfrm>
          <a:off x="8391524" y="38614349"/>
          <a:ext cx="4295775" cy="3524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BE"/>
            <a:t>📌 </a:t>
          </a:r>
          <a:r>
            <a:rPr lang="fr-BE" b="1"/>
            <a:t>Compte 7375/0 </a:t>
          </a:r>
          <a:r>
            <a:rPr lang="fr-BE"/>
            <a:t>: La subvention sollicitée dans le cadre d'un contrat </a:t>
          </a:r>
        </a:p>
      </xdr:txBody>
    </xdr:sp>
    <xdr:clientData/>
  </xdr:twoCellAnchor>
  <xdr:twoCellAnchor>
    <xdr:from>
      <xdr:col>7</xdr:col>
      <xdr:colOff>68580</xdr:colOff>
      <xdr:row>94</xdr:row>
      <xdr:rowOff>11429</xdr:rowOff>
    </xdr:from>
    <xdr:to>
      <xdr:col>11</xdr:col>
      <xdr:colOff>628650</xdr:colOff>
      <xdr:row>102</xdr:row>
      <xdr:rowOff>123825</xdr:rowOff>
    </xdr:to>
    <xdr:sp macro="" textlink="">
      <xdr:nvSpPr>
        <xdr:cNvPr id="8" name="ZoneTexte 7">
          <a:extLst>
            <a:ext uri="{FF2B5EF4-FFF2-40B4-BE49-F238E27FC236}">
              <a16:creationId xmlns:a16="http://schemas.microsoft.com/office/drawing/2014/main" id="{7EFEE4C5-57DD-4E27-B08C-72F983820900}"/>
            </a:ext>
          </a:extLst>
        </xdr:cNvPr>
        <xdr:cNvSpPr txBox="1"/>
      </xdr:nvSpPr>
      <xdr:spPr>
        <a:xfrm>
          <a:off x="8431530" y="25919429"/>
          <a:ext cx="4084320" cy="285559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BE"/>
            <a:t>📌 </a:t>
          </a:r>
          <a:r>
            <a:rPr lang="fr-BE" b="1"/>
            <a:t>Compte</a:t>
          </a:r>
          <a:r>
            <a:rPr lang="fr-BE" sz="1100" b="1">
              <a:solidFill>
                <a:schemeClr val="dk1"/>
              </a:solidFill>
              <a:latin typeface="+mn-lt"/>
              <a:ea typeface="+mn-ea"/>
              <a:cs typeface="+mn-cs"/>
            </a:rPr>
            <a:t> 736 : </a:t>
          </a:r>
          <a:r>
            <a:rPr lang="fr-BE" b="1"/>
            <a:t>Subsides en capital ou subsides d’investissement</a:t>
          </a:r>
          <a:endParaRPr lang="fr-BE"/>
        </a:p>
        <a:p>
          <a:r>
            <a:rPr lang="fr-BE"/>
            <a:t>Ce compte est utilisé pour enregistrer les </a:t>
          </a:r>
          <a:r>
            <a:rPr lang="fr-BE" b="1"/>
            <a:t>subsides reçus pour financer des investissements durables</a:t>
          </a:r>
          <a:r>
            <a:rPr lang="fr-BE"/>
            <a:t>, tels que l’acquisition de biens immobiliers, d’équipements ou de rénovations.</a:t>
          </a:r>
        </a:p>
        <a:p>
          <a:r>
            <a:rPr lang="fr-BE"/>
            <a:t>Ces montants ne sont </a:t>
          </a:r>
          <a:r>
            <a:rPr lang="fr-BE" b="1"/>
            <a:t>pas destinés à couvrir les charges de fonctionnement</a:t>
          </a:r>
          <a:r>
            <a:rPr lang="fr-BE"/>
            <a:t> de l'opérateur, contrairement aux subsides d'exploitation (compte 737).</a:t>
          </a:r>
          <a:br>
            <a:rPr lang="fr-BE"/>
          </a:br>
          <a:r>
            <a:rPr lang="fr-BE" b="1"/>
            <a:t>Exemples d'utilisation :</a:t>
          </a:r>
          <a:br>
            <a:rPr lang="fr-BE" b="1"/>
          </a:br>
          <a:endParaRPr lang="fr-BE" b="1"/>
        </a:p>
        <a:p>
          <a:r>
            <a:rPr lang="fr-BE"/>
            <a:t>🏗 </a:t>
          </a:r>
          <a:r>
            <a:rPr lang="fr-BE" b="1"/>
            <a:t>Travaux de rénovation ou construction</a:t>
          </a:r>
          <a:r>
            <a:rPr lang="fr-BE"/>
            <a:t> : Amélioration ou agrandissement d’un théâtre, d’une salle de concert.</a:t>
          </a:r>
          <a:br>
            <a:rPr lang="fr-BE"/>
          </a:br>
          <a:r>
            <a:rPr lang="fr-BE"/>
            <a:t>🎭 </a:t>
          </a:r>
          <a:r>
            <a:rPr lang="fr-BE" b="1"/>
            <a:t>Achat d’équipements</a:t>
          </a:r>
          <a:r>
            <a:rPr lang="fr-BE"/>
            <a:t> : Matériel scénique, projecteurs, sièges de salle, systèmes de sonorisation.</a:t>
          </a:r>
          <a:br>
            <a:rPr lang="fr-BE"/>
          </a:br>
          <a:r>
            <a:rPr lang="fr-BE"/>
            <a:t>📦 </a:t>
          </a:r>
          <a:r>
            <a:rPr lang="fr-BE" b="1"/>
            <a:t>Acquisition immobilière</a:t>
          </a:r>
          <a:r>
            <a:rPr lang="fr-BE"/>
            <a:t> : Achat de locaux pour une structure culturelle reconnue.</a:t>
          </a:r>
        </a:p>
        <a:p>
          <a:br>
            <a:rPr lang="fr-BE"/>
          </a:br>
          <a:endParaRPr lang="fr-BE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38"/>
  <sheetViews>
    <sheetView tabSelected="1" topLeftCell="C128" zoomScale="110" zoomScaleNormal="110" workbookViewId="0">
      <selection activeCell="I144" sqref="I144"/>
    </sheetView>
  </sheetViews>
  <sheetFormatPr baseColWidth="10" defaultColWidth="9.140625" defaultRowHeight="18" x14ac:dyDescent="0.25"/>
  <cols>
    <col min="1" max="1" width="3.5703125" style="380" customWidth="1"/>
    <col min="2" max="3" width="3.5703125" style="164" customWidth="1"/>
    <col min="4" max="4" width="75.140625" style="174" customWidth="1"/>
    <col min="5" max="5" width="17.7109375" style="381" customWidth="1"/>
    <col min="6" max="7" width="15.7109375" style="383" customWidth="1"/>
    <col min="8" max="8" width="15.7109375" style="166" customWidth="1"/>
    <col min="9" max="9" width="37.42578125" style="375" customWidth="1"/>
    <col min="10" max="1024" width="10.7109375" style="24" customWidth="1"/>
    <col min="1025" max="16384" width="9.140625" style="24"/>
  </cols>
  <sheetData>
    <row r="1" spans="1:9" s="162" customFormat="1" ht="36" customHeight="1" x14ac:dyDescent="0.2">
      <c r="A1" s="446" t="s">
        <v>0</v>
      </c>
      <c r="B1" s="446"/>
      <c r="C1" s="446"/>
      <c r="D1" s="446"/>
      <c r="E1" s="446"/>
      <c r="F1" s="446"/>
      <c r="G1" s="446"/>
      <c r="H1" s="446"/>
      <c r="I1" s="161"/>
    </row>
    <row r="2" spans="1:9" s="162" customFormat="1" ht="6.75" customHeight="1" x14ac:dyDescent="0.25">
      <c r="A2" s="163"/>
      <c r="B2" s="164"/>
      <c r="C2" s="164"/>
      <c r="D2" s="165"/>
      <c r="E2" s="28"/>
      <c r="F2" s="29"/>
      <c r="G2" s="29"/>
      <c r="H2" s="166"/>
      <c r="I2" s="161"/>
    </row>
    <row r="3" spans="1:9" s="162" customFormat="1" ht="18.75" customHeight="1" x14ac:dyDescent="0.25">
      <c r="A3" s="163"/>
      <c r="B3" s="164"/>
      <c r="C3" s="164"/>
      <c r="D3" s="30" t="s">
        <v>1</v>
      </c>
      <c r="E3" s="31"/>
      <c r="F3" s="28"/>
      <c r="G3" s="28"/>
      <c r="H3" s="166"/>
      <c r="I3" s="161"/>
    </row>
    <row r="4" spans="1:9" s="162" customFormat="1" ht="12.75" customHeight="1" x14ac:dyDescent="0.25">
      <c r="A4" s="163"/>
      <c r="B4" s="164"/>
      <c r="C4" s="164"/>
      <c r="D4" s="167"/>
      <c r="E4" s="28"/>
      <c r="F4" s="29"/>
      <c r="G4" s="29"/>
      <c r="H4" s="166"/>
      <c r="I4" s="161"/>
    </row>
    <row r="5" spans="1:9" s="162" customFormat="1" ht="19.899999999999999" customHeight="1" x14ac:dyDescent="0.2">
      <c r="A5" s="168"/>
      <c r="B5" s="169"/>
      <c r="C5" s="169"/>
      <c r="D5" s="170"/>
      <c r="E5" s="171"/>
      <c r="F5" s="37">
        <v>2027</v>
      </c>
      <c r="G5" s="37">
        <v>2028</v>
      </c>
      <c r="H5" s="172"/>
      <c r="I5" s="161"/>
    </row>
    <row r="6" spans="1:9" ht="40.5" customHeight="1" x14ac:dyDescent="0.2">
      <c r="A6" s="173"/>
      <c r="E6" s="175" t="s">
        <v>2</v>
      </c>
      <c r="F6" s="176" t="s">
        <v>3</v>
      </c>
      <c r="G6" s="177" t="s">
        <v>3</v>
      </c>
      <c r="H6" s="178" t="s">
        <v>4</v>
      </c>
      <c r="I6" s="161"/>
    </row>
    <row r="7" spans="1:9" s="23" customFormat="1" ht="43.5" customHeight="1" x14ac:dyDescent="0.2">
      <c r="A7" s="179" t="s">
        <v>5</v>
      </c>
      <c r="B7" s="180"/>
      <c r="C7" s="180"/>
      <c r="D7" s="181"/>
      <c r="E7" s="182" t="s">
        <v>6</v>
      </c>
      <c r="F7" s="10">
        <f>SUM(F8+F14)</f>
        <v>0</v>
      </c>
      <c r="G7" s="10">
        <f>SUM(G8+G14)</f>
        <v>0</v>
      </c>
      <c r="H7" s="183"/>
      <c r="I7" s="161"/>
    </row>
    <row r="8" spans="1:9" s="23" customFormat="1" ht="27" customHeight="1" thickTop="1" x14ac:dyDescent="0.2">
      <c r="A8" s="100" t="s">
        <v>7</v>
      </c>
      <c r="B8" s="184"/>
      <c r="C8" s="184"/>
      <c r="D8" s="185"/>
      <c r="E8" s="130">
        <v>60</v>
      </c>
      <c r="F8" s="11">
        <f>SUM(F9:F13)</f>
        <v>0</v>
      </c>
      <c r="G8" s="11">
        <f>SUM(G9:G13)</f>
        <v>0</v>
      </c>
      <c r="H8" s="186" t="s">
        <v>8</v>
      </c>
      <c r="I8" s="161"/>
    </row>
    <row r="9" spans="1:9" s="21" customFormat="1" ht="16.5" customHeight="1" x14ac:dyDescent="0.2">
      <c r="A9" s="187"/>
      <c r="B9" s="26" t="s">
        <v>9</v>
      </c>
      <c r="C9" s="26"/>
      <c r="D9" s="39"/>
      <c r="E9" s="188">
        <v>601</v>
      </c>
      <c r="F9" s="384"/>
      <c r="G9" s="384"/>
      <c r="H9" s="189"/>
      <c r="I9" s="161"/>
    </row>
    <row r="10" spans="1:9" s="21" customFormat="1" ht="14.25" customHeight="1" x14ac:dyDescent="0.2">
      <c r="A10" s="187"/>
      <c r="B10" s="26" t="s">
        <v>10</v>
      </c>
      <c r="C10" s="26"/>
      <c r="D10" s="39"/>
      <c r="E10" s="188">
        <v>602</v>
      </c>
      <c r="F10" s="384"/>
      <c r="G10" s="384"/>
      <c r="H10" s="189"/>
      <c r="I10" s="161"/>
    </row>
    <row r="11" spans="1:9" s="21" customFormat="1" ht="15.75" customHeight="1" x14ac:dyDescent="0.2">
      <c r="A11" s="187"/>
      <c r="B11" s="26" t="s">
        <v>11</v>
      </c>
      <c r="C11" s="26"/>
      <c r="D11" s="39"/>
      <c r="E11" s="188">
        <v>603</v>
      </c>
      <c r="F11" s="384"/>
      <c r="G11" s="384"/>
      <c r="H11" s="189"/>
      <c r="I11" s="161"/>
    </row>
    <row r="12" spans="1:9" s="191" customFormat="1" ht="17.25" customHeight="1" x14ac:dyDescent="0.2">
      <c r="A12" s="187"/>
      <c r="B12" s="26" t="s">
        <v>12</v>
      </c>
      <c r="C12" s="26"/>
      <c r="D12" s="39"/>
      <c r="E12" s="190">
        <v>604</v>
      </c>
      <c r="F12" s="384"/>
      <c r="G12" s="384"/>
      <c r="H12" s="189"/>
      <c r="I12" s="161"/>
    </row>
    <row r="13" spans="1:9" s="21" customFormat="1" ht="18.75" customHeight="1" x14ac:dyDescent="0.2">
      <c r="A13" s="192"/>
      <c r="B13" s="124" t="s">
        <v>13</v>
      </c>
      <c r="C13" s="124"/>
      <c r="D13" s="193"/>
      <c r="E13" s="194">
        <v>609</v>
      </c>
      <c r="F13" s="386"/>
      <c r="G13" s="386"/>
      <c r="H13" s="195"/>
      <c r="I13" s="161"/>
    </row>
    <row r="14" spans="1:9" s="23" customFormat="1" ht="27" customHeight="1" x14ac:dyDescent="0.2">
      <c r="A14" s="105" t="s">
        <v>14</v>
      </c>
      <c r="B14" s="196"/>
      <c r="C14" s="196"/>
      <c r="D14" s="197"/>
      <c r="E14" s="198">
        <v>61</v>
      </c>
      <c r="F14" s="387">
        <f>SUM(F15+F25+F35+F36+F37+F38+F39+F40+F41+F42+F43+F49+F55+F56+F57+F58+F59+F62+F63+G64+F65+F66+F67+F68+F69+F70+F71+F72+F73+F74+F75+F76+F77+F80+F81+F84+F85+F86+F87+F88+F89+F90+F91+F92+F93+F100+F106+F107+F108+F109+F110+F122+F123+F124+F132+F133+F134+F135+F136)</f>
        <v>0</v>
      </c>
      <c r="G14" s="387">
        <f>SUM(G15+G25+G35+G36+G37+G38+G39+G40+G41+G42+G43+G49+G55+G56+G57+G58+G59+G62+G63+G64+G65+G66+G67+G68+G69+G70+G71+G72+G73+G74+G75+G76+G77+G80+G81+G84+G85+G86+G87+G88+G89+G90+G91+G92+G93+G100+G106+G107+G108+G109+G110+G122+G123+G124+G132+G133+G134+G135+G136)</f>
        <v>0</v>
      </c>
      <c r="H14" s="199"/>
      <c r="I14" s="200"/>
    </row>
    <row r="15" spans="1:9" s="21" customFormat="1" ht="20.25" customHeight="1" x14ac:dyDescent="0.2">
      <c r="A15" s="187"/>
      <c r="B15" s="191"/>
      <c r="C15" s="67" t="s">
        <v>15</v>
      </c>
      <c r="D15" s="201"/>
      <c r="E15" s="69">
        <v>6100</v>
      </c>
      <c r="F15" s="388">
        <f>SUM(F16+F17+F22+F23+F24)</f>
        <v>0</v>
      </c>
      <c r="G15" s="388">
        <f>SUM(G16+G17+G22+G23+G24)</f>
        <v>0</v>
      </c>
      <c r="H15" s="202" t="s">
        <v>16</v>
      </c>
      <c r="I15" s="203"/>
    </row>
    <row r="16" spans="1:9" s="21" customFormat="1" ht="18.75" customHeight="1" x14ac:dyDescent="0.2">
      <c r="A16" s="187"/>
      <c r="B16" s="204"/>
      <c r="C16" s="205"/>
      <c r="D16" s="26" t="s">
        <v>17</v>
      </c>
      <c r="E16" s="206">
        <v>61000</v>
      </c>
      <c r="F16" s="384"/>
      <c r="G16" s="384"/>
      <c r="H16" s="202"/>
      <c r="I16" s="203"/>
    </row>
    <row r="17" spans="1:9" s="21" customFormat="1" ht="20.25" customHeight="1" x14ac:dyDescent="0.2">
      <c r="A17" s="187"/>
      <c r="B17" s="204"/>
      <c r="C17" s="207"/>
      <c r="D17" s="208" t="s">
        <v>18</v>
      </c>
      <c r="E17" s="209">
        <v>61001</v>
      </c>
      <c r="F17" s="389">
        <f>SUM(F18:F21)</f>
        <v>0</v>
      </c>
      <c r="G17" s="389">
        <f>SUM(G18:G21)</f>
        <v>0</v>
      </c>
      <c r="H17" s="210"/>
      <c r="I17" s="203"/>
    </row>
    <row r="18" spans="1:9" s="21" customFormat="1" ht="18" customHeight="1" x14ac:dyDescent="0.2">
      <c r="A18" s="187"/>
      <c r="B18" s="204"/>
      <c r="C18" s="207"/>
      <c r="D18" s="211" t="s">
        <v>19</v>
      </c>
      <c r="E18" s="80" t="s">
        <v>20</v>
      </c>
      <c r="F18" s="384"/>
      <c r="G18" s="384"/>
      <c r="H18" s="189"/>
      <c r="I18" s="203"/>
    </row>
    <row r="19" spans="1:9" s="21" customFormat="1" ht="17.25" customHeight="1" x14ac:dyDescent="0.2">
      <c r="A19" s="187"/>
      <c r="B19" s="204"/>
      <c r="C19" s="207"/>
      <c r="D19" s="211" t="s">
        <v>21</v>
      </c>
      <c r="E19" s="80" t="s">
        <v>22</v>
      </c>
      <c r="F19" s="384"/>
      <c r="G19" s="384"/>
      <c r="H19" s="189"/>
      <c r="I19" s="203"/>
    </row>
    <row r="20" spans="1:9" s="21" customFormat="1" ht="17.25" customHeight="1" x14ac:dyDescent="0.2">
      <c r="A20" s="187"/>
      <c r="B20" s="204"/>
      <c r="C20" s="207"/>
      <c r="D20" s="211" t="s">
        <v>23</v>
      </c>
      <c r="E20" s="80" t="s">
        <v>24</v>
      </c>
      <c r="F20" s="384"/>
      <c r="G20" s="384"/>
      <c r="H20" s="189"/>
      <c r="I20" s="212"/>
    </row>
    <row r="21" spans="1:9" s="21" customFormat="1" ht="16.5" customHeight="1" thickBot="1" x14ac:dyDescent="0.25">
      <c r="A21" s="187"/>
      <c r="B21" s="204"/>
      <c r="C21" s="207"/>
      <c r="D21" s="213" t="s">
        <v>25</v>
      </c>
      <c r="E21" s="80" t="s">
        <v>26</v>
      </c>
      <c r="F21" s="390"/>
      <c r="G21" s="390"/>
      <c r="H21" s="214"/>
      <c r="I21" s="203"/>
    </row>
    <row r="22" spans="1:9" s="21" customFormat="1" ht="20.25" customHeight="1" x14ac:dyDescent="0.2">
      <c r="A22" s="187"/>
      <c r="B22" s="204"/>
      <c r="C22" s="215"/>
      <c r="D22" s="39" t="s">
        <v>27</v>
      </c>
      <c r="E22" s="209">
        <v>61003</v>
      </c>
      <c r="F22" s="384"/>
      <c r="G22" s="384"/>
      <c r="H22" s="189"/>
      <c r="I22" s="203"/>
    </row>
    <row r="23" spans="1:9" s="21" customFormat="1" ht="18" customHeight="1" x14ac:dyDescent="0.2">
      <c r="A23" s="187"/>
      <c r="B23" s="204"/>
      <c r="C23" s="215"/>
      <c r="D23" s="39" t="s">
        <v>28</v>
      </c>
      <c r="E23" s="206">
        <v>61004</v>
      </c>
      <c r="F23" s="384"/>
      <c r="G23" s="384"/>
      <c r="H23" s="189"/>
      <c r="I23" s="203"/>
    </row>
    <row r="24" spans="1:9" s="21" customFormat="1" ht="18.75" customHeight="1" x14ac:dyDescent="0.2">
      <c r="A24" s="187"/>
      <c r="B24" s="204"/>
      <c r="C24" s="215"/>
      <c r="D24" s="39" t="s">
        <v>29</v>
      </c>
      <c r="E24" s="206">
        <v>61008</v>
      </c>
      <c r="F24" s="384"/>
      <c r="G24" s="384"/>
      <c r="H24" s="189"/>
      <c r="I24" s="203"/>
    </row>
    <row r="25" spans="1:9" s="21" customFormat="1" ht="19.5" customHeight="1" x14ac:dyDescent="0.2">
      <c r="A25" s="187"/>
      <c r="B25" s="204"/>
      <c r="C25" s="67" t="s">
        <v>30</v>
      </c>
      <c r="D25" s="201"/>
      <c r="E25" s="69">
        <v>6101</v>
      </c>
      <c r="F25" s="388">
        <f>SUM(F26+F27+F32+F33+F34)</f>
        <v>0</v>
      </c>
      <c r="G25" s="388">
        <f>SUM(G26+G27+G32+G33+G34)</f>
        <v>0</v>
      </c>
      <c r="H25" s="216" t="s">
        <v>31</v>
      </c>
      <c r="I25" s="415"/>
    </row>
    <row r="26" spans="1:9" s="21" customFormat="1" ht="17.25" customHeight="1" x14ac:dyDescent="0.2">
      <c r="A26" s="187"/>
      <c r="B26" s="204"/>
      <c r="C26" s="70"/>
      <c r="D26" s="26" t="s">
        <v>17</v>
      </c>
      <c r="E26" s="206">
        <v>61010</v>
      </c>
      <c r="F26" s="384"/>
      <c r="G26" s="384"/>
      <c r="H26" s="189"/>
      <c r="I26" s="203"/>
    </row>
    <row r="27" spans="1:9" s="21" customFormat="1" ht="18" customHeight="1" x14ac:dyDescent="0.2">
      <c r="A27" s="187"/>
      <c r="B27" s="204"/>
      <c r="C27" s="215"/>
      <c r="D27" s="208" t="s">
        <v>18</v>
      </c>
      <c r="E27" s="209">
        <v>61011</v>
      </c>
      <c r="F27" s="389">
        <f>SUM(F28:F31)</f>
        <v>0</v>
      </c>
      <c r="G27" s="389">
        <f>SUM(G28:G31)</f>
        <v>0</v>
      </c>
      <c r="H27" s="217"/>
      <c r="I27" s="203"/>
    </row>
    <row r="28" spans="1:9" s="21" customFormat="1" ht="17.25" customHeight="1" x14ac:dyDescent="0.2">
      <c r="A28" s="187"/>
      <c r="B28" s="204"/>
      <c r="C28" s="215"/>
      <c r="D28" s="211" t="s">
        <v>19</v>
      </c>
      <c r="E28" s="80" t="s">
        <v>20</v>
      </c>
      <c r="F28" s="384"/>
      <c r="G28" s="384"/>
      <c r="H28" s="189"/>
      <c r="I28" s="203"/>
    </row>
    <row r="29" spans="1:9" s="21" customFormat="1" ht="18.75" customHeight="1" x14ac:dyDescent="0.2">
      <c r="A29" s="187"/>
      <c r="B29" s="204"/>
      <c r="C29" s="215"/>
      <c r="D29" s="211" t="s">
        <v>21</v>
      </c>
      <c r="E29" s="80" t="s">
        <v>32</v>
      </c>
      <c r="F29" s="384"/>
      <c r="G29" s="384"/>
      <c r="H29" s="189"/>
      <c r="I29" s="203"/>
    </row>
    <row r="30" spans="1:9" s="21" customFormat="1" ht="18.75" customHeight="1" x14ac:dyDescent="0.2">
      <c r="A30" s="187"/>
      <c r="B30" s="204"/>
      <c r="C30" s="215"/>
      <c r="D30" s="211" t="s">
        <v>23</v>
      </c>
      <c r="E30" s="80" t="s">
        <v>33</v>
      </c>
      <c r="F30" s="384"/>
      <c r="G30" s="384"/>
      <c r="H30" s="189"/>
      <c r="I30" s="203"/>
    </row>
    <row r="31" spans="1:9" s="21" customFormat="1" ht="15" customHeight="1" thickBot="1" x14ac:dyDescent="0.25">
      <c r="A31" s="187"/>
      <c r="B31" s="204"/>
      <c r="C31" s="215"/>
      <c r="D31" s="213" t="s">
        <v>25</v>
      </c>
      <c r="E31" s="119" t="s">
        <v>34</v>
      </c>
      <c r="F31" s="390"/>
      <c r="G31" s="390"/>
      <c r="H31" s="214"/>
      <c r="I31" s="203"/>
    </row>
    <row r="32" spans="1:9" s="21" customFormat="1" ht="18.75" customHeight="1" x14ac:dyDescent="0.2">
      <c r="A32" s="187"/>
      <c r="B32" s="204"/>
      <c r="C32" s="215"/>
      <c r="D32" s="39" t="s">
        <v>27</v>
      </c>
      <c r="E32" s="206">
        <v>61013</v>
      </c>
      <c r="F32" s="384"/>
      <c r="G32" s="384"/>
      <c r="H32" s="189"/>
      <c r="I32" s="203"/>
    </row>
    <row r="33" spans="1:9" s="21" customFormat="1" ht="18" customHeight="1" x14ac:dyDescent="0.2">
      <c r="A33" s="187"/>
      <c r="B33" s="204"/>
      <c r="C33" s="215"/>
      <c r="D33" s="39" t="s">
        <v>28</v>
      </c>
      <c r="E33" s="206">
        <v>61014</v>
      </c>
      <c r="F33" s="384"/>
      <c r="G33" s="384"/>
      <c r="H33" s="189"/>
      <c r="I33" s="203"/>
    </row>
    <row r="34" spans="1:9" s="21" customFormat="1" ht="18.75" customHeight="1" x14ac:dyDescent="0.2">
      <c r="A34" s="187"/>
      <c r="B34" s="204"/>
      <c r="C34" s="215"/>
      <c r="D34" s="39" t="s">
        <v>35</v>
      </c>
      <c r="E34" s="206">
        <v>61018</v>
      </c>
      <c r="F34" s="384"/>
      <c r="G34" s="384"/>
      <c r="H34" s="189"/>
      <c r="I34" s="203"/>
    </row>
    <row r="35" spans="1:9" s="21" customFormat="1" ht="18.75" customHeight="1" x14ac:dyDescent="0.2">
      <c r="A35" s="187"/>
      <c r="B35" s="204"/>
      <c r="C35" s="218" t="s">
        <v>36</v>
      </c>
      <c r="D35" s="219"/>
      <c r="E35" s="220">
        <v>6102</v>
      </c>
      <c r="F35" s="391"/>
      <c r="G35" s="391"/>
      <c r="H35" s="221" t="s">
        <v>8</v>
      </c>
      <c r="I35" s="203"/>
    </row>
    <row r="36" spans="1:9" s="21" customFormat="1" ht="19.5" customHeight="1" x14ac:dyDescent="0.2">
      <c r="A36" s="187"/>
      <c r="B36" s="204"/>
      <c r="C36" s="67" t="s">
        <v>37</v>
      </c>
      <c r="D36" s="201"/>
      <c r="E36" s="69">
        <v>6103</v>
      </c>
      <c r="F36" s="392"/>
      <c r="G36" s="392"/>
      <c r="H36" s="202" t="s">
        <v>8</v>
      </c>
      <c r="I36" s="203"/>
    </row>
    <row r="37" spans="1:9" s="21" customFormat="1" ht="21.75" customHeight="1" x14ac:dyDescent="0.2">
      <c r="A37" s="187"/>
      <c r="B37" s="204"/>
      <c r="C37" s="218" t="s">
        <v>38</v>
      </c>
      <c r="D37" s="219"/>
      <c r="E37" s="220">
        <v>6104</v>
      </c>
      <c r="F37" s="391"/>
      <c r="G37" s="391"/>
      <c r="H37" s="221" t="s">
        <v>8</v>
      </c>
      <c r="I37" s="203"/>
    </row>
    <row r="38" spans="1:9" s="21" customFormat="1" ht="20.25" customHeight="1" x14ac:dyDescent="0.2">
      <c r="A38" s="187"/>
      <c r="B38" s="204"/>
      <c r="C38" s="67" t="s">
        <v>39</v>
      </c>
      <c r="D38" s="201"/>
      <c r="E38" s="69">
        <v>6105</v>
      </c>
      <c r="F38" s="392"/>
      <c r="G38" s="392"/>
      <c r="H38" s="202" t="s">
        <v>16</v>
      </c>
      <c r="I38" s="203"/>
    </row>
    <row r="39" spans="1:9" s="21" customFormat="1" ht="16.5" customHeight="1" x14ac:dyDescent="0.2">
      <c r="A39" s="187"/>
      <c r="B39" s="204"/>
      <c r="C39" s="222" t="s">
        <v>40</v>
      </c>
      <c r="D39" s="223"/>
      <c r="E39" s="69">
        <v>6106</v>
      </c>
      <c r="F39" s="392"/>
      <c r="G39" s="392"/>
      <c r="H39" s="216" t="s">
        <v>8</v>
      </c>
      <c r="I39" s="212"/>
    </row>
    <row r="40" spans="1:9" s="21" customFormat="1" ht="20.25" customHeight="1" x14ac:dyDescent="0.2">
      <c r="A40" s="187"/>
      <c r="B40" s="204"/>
      <c r="C40" s="224" t="s">
        <v>41</v>
      </c>
      <c r="D40" s="225"/>
      <c r="E40" s="220">
        <v>6107</v>
      </c>
      <c r="F40" s="391"/>
      <c r="G40" s="391"/>
      <c r="H40" s="221" t="s">
        <v>16</v>
      </c>
      <c r="I40" s="212"/>
    </row>
    <row r="41" spans="1:9" s="21" customFormat="1" ht="18.75" customHeight="1" x14ac:dyDescent="0.2">
      <c r="A41" s="187"/>
      <c r="B41" s="204"/>
      <c r="C41" s="224" t="s">
        <v>42</v>
      </c>
      <c r="D41" s="225"/>
      <c r="E41" s="220">
        <v>6108</v>
      </c>
      <c r="F41" s="391"/>
      <c r="G41" s="391"/>
      <c r="H41" s="221" t="s">
        <v>8</v>
      </c>
      <c r="I41" s="212"/>
    </row>
    <row r="42" spans="1:9" s="21" customFormat="1" ht="19.5" customHeight="1" x14ac:dyDescent="0.2">
      <c r="A42" s="187"/>
      <c r="B42" s="204"/>
      <c r="C42" s="226" t="s">
        <v>43</v>
      </c>
      <c r="D42" s="227"/>
      <c r="E42" s="58">
        <v>6109</v>
      </c>
      <c r="F42" s="384"/>
      <c r="G42" s="384"/>
      <c r="H42" s="202" t="s">
        <v>8</v>
      </c>
      <c r="I42" s="212"/>
    </row>
    <row r="43" spans="1:9" s="21" customFormat="1" ht="21" customHeight="1" x14ac:dyDescent="0.2">
      <c r="A43" s="187"/>
      <c r="B43" s="204"/>
      <c r="C43" s="67" t="s">
        <v>44</v>
      </c>
      <c r="D43" s="201"/>
      <c r="E43" s="69">
        <v>6110</v>
      </c>
      <c r="F43" s="388">
        <f>SUM(F44:F48)</f>
        <v>0</v>
      </c>
      <c r="G43" s="388">
        <f>SUM(G44:G48)</f>
        <v>0</v>
      </c>
      <c r="H43" s="216" t="s">
        <v>31</v>
      </c>
      <c r="I43" s="212"/>
    </row>
    <row r="44" spans="1:9" s="21" customFormat="1" ht="27.75" customHeight="1" x14ac:dyDescent="0.2">
      <c r="A44" s="187"/>
      <c r="B44" s="204"/>
      <c r="C44" s="70"/>
      <c r="D44" s="39" t="s">
        <v>45</v>
      </c>
      <c r="E44" s="80" t="s">
        <v>46</v>
      </c>
      <c r="F44" s="384"/>
      <c r="G44" s="384"/>
      <c r="H44" s="202"/>
      <c r="I44" s="203"/>
    </row>
    <row r="45" spans="1:9" s="21" customFormat="1" ht="20.25" customHeight="1" x14ac:dyDescent="0.2">
      <c r="A45" s="187"/>
      <c r="B45" s="204"/>
      <c r="C45" s="70"/>
      <c r="D45" s="39" t="s">
        <v>47</v>
      </c>
      <c r="E45" s="80" t="s">
        <v>48</v>
      </c>
      <c r="F45" s="384"/>
      <c r="G45" s="384"/>
      <c r="H45" s="202"/>
      <c r="I45" s="203"/>
    </row>
    <row r="46" spans="1:9" s="21" customFormat="1" ht="17.25" customHeight="1" x14ac:dyDescent="0.2">
      <c r="A46" s="187"/>
      <c r="B46" s="204"/>
      <c r="C46" s="70"/>
      <c r="D46" s="39" t="s">
        <v>49</v>
      </c>
      <c r="E46" s="80" t="s">
        <v>50</v>
      </c>
      <c r="F46" s="384"/>
      <c r="G46" s="384"/>
      <c r="H46" s="202"/>
      <c r="I46" s="203"/>
    </row>
    <row r="47" spans="1:9" s="21" customFormat="1" ht="19.5" customHeight="1" x14ac:dyDescent="0.2">
      <c r="A47" s="187"/>
      <c r="B47" s="204"/>
      <c r="C47" s="70"/>
      <c r="D47" s="39" t="s">
        <v>51</v>
      </c>
      <c r="E47" s="80" t="s">
        <v>52</v>
      </c>
      <c r="F47" s="384"/>
      <c r="G47" s="384"/>
      <c r="H47" s="202"/>
      <c r="I47" s="203"/>
    </row>
    <row r="48" spans="1:9" s="21" customFormat="1" ht="16.5" customHeight="1" x14ac:dyDescent="0.2">
      <c r="A48" s="187"/>
      <c r="B48" s="204"/>
      <c r="C48" s="70"/>
      <c r="D48" s="39" t="s">
        <v>53</v>
      </c>
      <c r="E48" s="80" t="s">
        <v>54</v>
      </c>
      <c r="F48" s="384"/>
      <c r="G48" s="384"/>
      <c r="H48" s="202"/>
      <c r="I48" s="203"/>
    </row>
    <row r="49" spans="1:9" s="23" customFormat="1" ht="27" customHeight="1" x14ac:dyDescent="0.2">
      <c r="A49" s="228"/>
      <c r="B49" s="229"/>
      <c r="C49" s="230" t="s">
        <v>55</v>
      </c>
      <c r="D49" s="231"/>
      <c r="E49" s="232">
        <v>6111</v>
      </c>
      <c r="F49" s="393">
        <f>SUM(F50:F54)</f>
        <v>0</v>
      </c>
      <c r="G49" s="393">
        <f>SUM(G50:G54)</f>
        <v>0</v>
      </c>
      <c r="H49" s="233" t="s">
        <v>31</v>
      </c>
      <c r="I49" s="200"/>
    </row>
    <row r="50" spans="1:9" s="21" customFormat="1" ht="18.75" customHeight="1" x14ac:dyDescent="0.2">
      <c r="A50" s="187"/>
      <c r="B50" s="204"/>
      <c r="C50" s="215"/>
      <c r="D50" s="39" t="s">
        <v>56</v>
      </c>
      <c r="E50" s="80" t="s">
        <v>57</v>
      </c>
      <c r="F50" s="384"/>
      <c r="G50" s="384"/>
      <c r="H50" s="234"/>
      <c r="I50" s="203"/>
    </row>
    <row r="51" spans="1:9" s="23" customFormat="1" ht="27" customHeight="1" x14ac:dyDescent="0.2">
      <c r="A51" s="228"/>
      <c r="B51" s="229"/>
      <c r="C51" s="235"/>
      <c r="D51" s="39" t="s">
        <v>47</v>
      </c>
      <c r="E51" s="80" t="s">
        <v>58</v>
      </c>
      <c r="F51" s="384"/>
      <c r="G51" s="384"/>
      <c r="H51" s="202"/>
      <c r="I51" s="200"/>
    </row>
    <row r="52" spans="1:9" s="21" customFormat="1" ht="18" customHeight="1" x14ac:dyDescent="0.2">
      <c r="A52" s="187"/>
      <c r="B52" s="204"/>
      <c r="C52" s="215"/>
      <c r="D52" s="39" t="s">
        <v>59</v>
      </c>
      <c r="E52" s="80" t="s">
        <v>60</v>
      </c>
      <c r="F52" s="384"/>
      <c r="G52" s="384"/>
      <c r="H52" s="202"/>
      <c r="I52" s="203"/>
    </row>
    <row r="53" spans="1:9" s="21" customFormat="1" ht="18" customHeight="1" x14ac:dyDescent="0.2">
      <c r="A53" s="187"/>
      <c r="B53" s="204"/>
      <c r="C53" s="215"/>
      <c r="D53" s="39" t="s">
        <v>61</v>
      </c>
      <c r="E53" s="80" t="s">
        <v>62</v>
      </c>
      <c r="F53" s="384"/>
      <c r="G53" s="384"/>
      <c r="H53" s="202"/>
      <c r="I53" s="203"/>
    </row>
    <row r="54" spans="1:9" s="21" customFormat="1" ht="18" customHeight="1" thickBot="1" x14ac:dyDescent="0.25">
      <c r="A54" s="187"/>
      <c r="B54" s="204"/>
      <c r="C54" s="215"/>
      <c r="D54" s="39" t="s">
        <v>63</v>
      </c>
      <c r="E54" s="80" t="s">
        <v>64</v>
      </c>
      <c r="F54" s="384"/>
      <c r="G54" s="384"/>
      <c r="H54" s="202"/>
      <c r="I54" s="203"/>
    </row>
    <row r="55" spans="1:9" s="21" customFormat="1" ht="18" customHeight="1" thickBot="1" x14ac:dyDescent="0.25">
      <c r="A55" s="187"/>
      <c r="B55" s="204"/>
      <c r="C55" s="70" t="s">
        <v>65</v>
      </c>
      <c r="D55" s="236"/>
      <c r="E55" s="220">
        <v>6112</v>
      </c>
      <c r="F55" s="391"/>
      <c r="G55" s="391"/>
      <c r="H55" s="202" t="s">
        <v>31</v>
      </c>
      <c r="I55" s="203"/>
    </row>
    <row r="56" spans="1:9" s="21" customFormat="1" ht="18" customHeight="1" thickBot="1" x14ac:dyDescent="0.25">
      <c r="A56" s="187"/>
      <c r="B56" s="204"/>
      <c r="C56" s="91" t="s">
        <v>66</v>
      </c>
      <c r="D56" s="225"/>
      <c r="E56" s="220">
        <v>6113</v>
      </c>
      <c r="F56" s="391"/>
      <c r="G56" s="391"/>
      <c r="H56" s="221" t="s">
        <v>31</v>
      </c>
      <c r="I56" s="203"/>
    </row>
    <row r="57" spans="1:9" s="21" customFormat="1" ht="18" customHeight="1" x14ac:dyDescent="0.2">
      <c r="A57" s="187"/>
      <c r="B57" s="204"/>
      <c r="C57" s="91" t="s">
        <v>67</v>
      </c>
      <c r="D57" s="225"/>
      <c r="E57" s="220">
        <v>6114</v>
      </c>
      <c r="F57" s="391"/>
      <c r="G57" s="391"/>
      <c r="H57" s="221" t="s">
        <v>31</v>
      </c>
      <c r="I57" s="203"/>
    </row>
    <row r="58" spans="1:9" s="23" customFormat="1" ht="27" customHeight="1" x14ac:dyDescent="0.2">
      <c r="A58" s="228"/>
      <c r="B58" s="229"/>
      <c r="C58" s="237" t="s">
        <v>68</v>
      </c>
      <c r="D58" s="231"/>
      <c r="E58" s="232">
        <v>6115</v>
      </c>
      <c r="F58" s="394"/>
      <c r="G58" s="394"/>
      <c r="H58" s="233" t="s">
        <v>31</v>
      </c>
      <c r="I58" s="200"/>
    </row>
    <row r="59" spans="1:9" s="23" customFormat="1" ht="27" customHeight="1" x14ac:dyDescent="0.2">
      <c r="A59" s="228"/>
      <c r="B59" s="229"/>
      <c r="C59" s="230" t="s">
        <v>69</v>
      </c>
      <c r="D59" s="231"/>
      <c r="E59" s="232">
        <v>6116</v>
      </c>
      <c r="F59" s="393">
        <f>SUM(F60:F61)</f>
        <v>0</v>
      </c>
      <c r="G59" s="393">
        <f>SUM(G60:G61)</f>
        <v>0</v>
      </c>
      <c r="H59" s="233" t="s">
        <v>31</v>
      </c>
      <c r="I59" s="238"/>
    </row>
    <row r="60" spans="1:9" s="21" customFormat="1" ht="15.75" customHeight="1" x14ac:dyDescent="0.2">
      <c r="A60" s="187"/>
      <c r="B60" s="204"/>
      <c r="C60" s="215"/>
      <c r="D60" s="39" t="s">
        <v>70</v>
      </c>
      <c r="E60" s="80" t="s">
        <v>71</v>
      </c>
      <c r="F60" s="384"/>
      <c r="G60" s="384"/>
      <c r="H60" s="189"/>
      <c r="I60" s="203"/>
    </row>
    <row r="61" spans="1:9" s="23" customFormat="1" ht="27" customHeight="1" thickBot="1" x14ac:dyDescent="0.25">
      <c r="A61" s="228"/>
      <c r="B61" s="229"/>
      <c r="C61" s="235"/>
      <c r="D61" s="73" t="s">
        <v>72</v>
      </c>
      <c r="E61" s="82" t="s">
        <v>73</v>
      </c>
      <c r="F61" s="395"/>
      <c r="G61" s="395"/>
      <c r="H61" s="240"/>
      <c r="I61" s="200"/>
    </row>
    <row r="62" spans="1:9" s="56" customFormat="1" ht="15" customHeight="1" thickBot="1" x14ac:dyDescent="0.25">
      <c r="A62" s="241"/>
      <c r="B62" s="242"/>
      <c r="C62" s="435" t="s">
        <v>74</v>
      </c>
      <c r="D62" s="434"/>
      <c r="E62" s="220">
        <v>6117</v>
      </c>
      <c r="F62" s="384"/>
      <c r="G62" s="384"/>
      <c r="H62" s="202" t="s">
        <v>31</v>
      </c>
      <c r="I62" s="243"/>
    </row>
    <row r="63" spans="1:9" s="56" customFormat="1" ht="15" customHeight="1" thickBot="1" x14ac:dyDescent="0.25">
      <c r="A63" s="241"/>
      <c r="B63" s="242"/>
      <c r="C63" s="70" t="s">
        <v>75</v>
      </c>
      <c r="D63" s="39"/>
      <c r="E63" s="220">
        <v>6118</v>
      </c>
      <c r="F63" s="391"/>
      <c r="G63" s="391"/>
      <c r="H63" s="221" t="s">
        <v>31</v>
      </c>
      <c r="I63" s="415"/>
    </row>
    <row r="64" spans="1:9" s="56" customFormat="1" ht="15" customHeight="1" thickBot="1" x14ac:dyDescent="0.25">
      <c r="A64" s="241"/>
      <c r="B64" s="242"/>
      <c r="C64" s="222" t="s">
        <v>76</v>
      </c>
      <c r="D64" s="225"/>
      <c r="E64" s="220">
        <v>6119</v>
      </c>
      <c r="F64" s="391"/>
      <c r="G64" s="391"/>
      <c r="H64" s="221" t="s">
        <v>31</v>
      </c>
      <c r="I64" s="415"/>
    </row>
    <row r="65" spans="1:9" s="23" customFormat="1" ht="27" customHeight="1" thickBot="1" x14ac:dyDescent="0.25">
      <c r="A65" s="228"/>
      <c r="B65" s="229"/>
      <c r="C65" s="245" t="s">
        <v>77</v>
      </c>
      <c r="D65" s="246"/>
      <c r="E65" s="247">
        <v>6120</v>
      </c>
      <c r="F65" s="396"/>
      <c r="G65" s="396"/>
      <c r="H65" s="248" t="s">
        <v>8</v>
      </c>
      <c r="I65" s="200"/>
    </row>
    <row r="66" spans="1:9" s="23" customFormat="1" ht="27" customHeight="1" x14ac:dyDescent="0.2">
      <c r="A66" s="228"/>
      <c r="B66" s="229"/>
      <c r="C66" s="245" t="s">
        <v>78</v>
      </c>
      <c r="D66" s="246"/>
      <c r="E66" s="433">
        <v>6121</v>
      </c>
      <c r="F66" s="396"/>
      <c r="G66" s="396"/>
      <c r="H66" s="248" t="s">
        <v>8</v>
      </c>
      <c r="I66" s="200"/>
    </row>
    <row r="67" spans="1:9" s="23" customFormat="1" ht="30.75" customHeight="1" x14ac:dyDescent="0.2">
      <c r="A67" s="228"/>
      <c r="B67" s="229"/>
      <c r="C67" s="449" t="s">
        <v>79</v>
      </c>
      <c r="D67" s="449"/>
      <c r="E67" s="247">
        <v>6122</v>
      </c>
      <c r="F67" s="396"/>
      <c r="G67" s="396"/>
      <c r="H67" s="248" t="s">
        <v>8</v>
      </c>
      <c r="I67" s="200"/>
    </row>
    <row r="68" spans="1:9" s="23" customFormat="1" ht="27" customHeight="1" x14ac:dyDescent="0.2">
      <c r="A68" s="228"/>
      <c r="B68" s="229"/>
      <c r="C68" s="249" t="s">
        <v>80</v>
      </c>
      <c r="D68" s="250"/>
      <c r="E68" s="220">
        <v>6124</v>
      </c>
      <c r="F68" s="391"/>
      <c r="G68" s="391"/>
      <c r="H68" s="248" t="s">
        <v>8</v>
      </c>
      <c r="I68" s="200"/>
    </row>
    <row r="69" spans="1:9" s="23" customFormat="1" ht="27" customHeight="1" x14ac:dyDescent="0.2">
      <c r="A69" s="228"/>
      <c r="B69" s="229"/>
      <c r="C69" s="245" t="s">
        <v>81</v>
      </c>
      <c r="D69" s="246"/>
      <c r="E69" s="247">
        <v>6125</v>
      </c>
      <c r="F69" s="396"/>
      <c r="G69" s="396"/>
      <c r="H69" s="248" t="s">
        <v>8</v>
      </c>
      <c r="I69" s="200"/>
    </row>
    <row r="70" spans="1:9" s="23" customFormat="1" ht="27" customHeight="1" x14ac:dyDescent="0.2">
      <c r="A70" s="228"/>
      <c r="B70" s="229"/>
      <c r="C70" s="449" t="s">
        <v>82</v>
      </c>
      <c r="D70" s="449"/>
      <c r="E70" s="247">
        <v>6126</v>
      </c>
      <c r="F70" s="396"/>
      <c r="G70" s="396"/>
      <c r="H70" s="248" t="s">
        <v>8</v>
      </c>
      <c r="I70" s="200"/>
    </row>
    <row r="71" spans="1:9" s="23" customFormat="1" ht="27" customHeight="1" x14ac:dyDescent="0.2">
      <c r="A71" s="228"/>
      <c r="B71" s="229"/>
      <c r="C71" s="245" t="s">
        <v>83</v>
      </c>
      <c r="D71" s="246"/>
      <c r="E71" s="247">
        <v>6127</v>
      </c>
      <c r="F71" s="396"/>
      <c r="G71" s="396"/>
      <c r="H71" s="248" t="s">
        <v>8</v>
      </c>
      <c r="I71" s="200"/>
    </row>
    <row r="72" spans="1:9" s="23" customFormat="1" ht="27" customHeight="1" x14ac:dyDescent="0.2">
      <c r="A72" s="228"/>
      <c r="B72" s="229"/>
      <c r="C72" s="249" t="s">
        <v>84</v>
      </c>
      <c r="D72" s="250"/>
      <c r="E72" s="220">
        <v>6128</v>
      </c>
      <c r="F72" s="391"/>
      <c r="G72" s="391"/>
      <c r="H72" s="248" t="s">
        <v>31</v>
      </c>
      <c r="I72" s="200"/>
    </row>
    <row r="73" spans="1:9" s="23" customFormat="1" ht="27" customHeight="1" x14ac:dyDescent="0.2">
      <c r="A73" s="228"/>
      <c r="B73" s="229"/>
      <c r="C73" s="249" t="s">
        <v>85</v>
      </c>
      <c r="D73" s="250"/>
      <c r="E73" s="220">
        <v>6129</v>
      </c>
      <c r="F73" s="391"/>
      <c r="G73" s="391"/>
      <c r="H73" s="248" t="s">
        <v>8</v>
      </c>
      <c r="I73" s="200"/>
    </row>
    <row r="74" spans="1:9" s="23" customFormat="1" ht="27" customHeight="1" x14ac:dyDescent="0.2">
      <c r="A74" s="228"/>
      <c r="B74" s="229"/>
      <c r="C74" s="245" t="s">
        <v>86</v>
      </c>
      <c r="D74" s="246"/>
      <c r="E74" s="247">
        <v>6130</v>
      </c>
      <c r="F74" s="396"/>
      <c r="G74" s="396"/>
      <c r="H74" s="248" t="s">
        <v>31</v>
      </c>
      <c r="I74" s="200"/>
    </row>
    <row r="75" spans="1:9" s="21" customFormat="1" ht="16.5" customHeight="1" x14ac:dyDescent="0.2">
      <c r="A75" s="187"/>
      <c r="B75" s="204"/>
      <c r="C75" s="244" t="s">
        <v>87</v>
      </c>
      <c r="D75" s="225"/>
      <c r="E75" s="220">
        <v>6131</v>
      </c>
      <c r="F75" s="391"/>
      <c r="G75" s="391"/>
      <c r="H75" s="221" t="s">
        <v>31</v>
      </c>
      <c r="I75" s="203"/>
    </row>
    <row r="76" spans="1:9" s="21" customFormat="1" ht="16.5" customHeight="1" x14ac:dyDescent="0.2">
      <c r="A76" s="187"/>
      <c r="B76" s="204"/>
      <c r="C76" s="244" t="s">
        <v>88</v>
      </c>
      <c r="D76" s="251"/>
      <c r="E76" s="252">
        <v>6132</v>
      </c>
      <c r="F76" s="391"/>
      <c r="G76" s="391"/>
      <c r="H76" s="253" t="s">
        <v>31</v>
      </c>
      <c r="I76" s="415"/>
    </row>
    <row r="77" spans="1:9" s="21" customFormat="1" ht="21" customHeight="1" x14ac:dyDescent="0.2">
      <c r="A77" s="187"/>
      <c r="B77" s="204"/>
      <c r="C77" s="67" t="s">
        <v>89</v>
      </c>
      <c r="D77" s="254"/>
      <c r="E77" s="255">
        <v>6134</v>
      </c>
      <c r="F77" s="388">
        <f>SUM(F78:F79)</f>
        <v>0</v>
      </c>
      <c r="G77" s="388">
        <f>SUM(G78:G79)</f>
        <v>0</v>
      </c>
      <c r="H77" s="256"/>
      <c r="I77" s="203"/>
    </row>
    <row r="78" spans="1:9" s="21" customFormat="1" ht="21" customHeight="1" x14ac:dyDescent="0.2">
      <c r="A78" s="187"/>
      <c r="B78" s="204"/>
      <c r="C78" s="215"/>
      <c r="D78" s="257" t="s">
        <v>90</v>
      </c>
      <c r="E78" s="258" t="s">
        <v>91</v>
      </c>
      <c r="F78" s="384"/>
      <c r="G78" s="384"/>
      <c r="H78" s="264" t="s">
        <v>8</v>
      </c>
      <c r="I78" s="203"/>
    </row>
    <row r="79" spans="1:9" s="21" customFormat="1" ht="21" customHeight="1" thickBot="1" x14ac:dyDescent="0.25">
      <c r="A79" s="187"/>
      <c r="B79" s="204"/>
      <c r="C79" s="259"/>
      <c r="D79" s="257" t="s">
        <v>92</v>
      </c>
      <c r="E79" s="258" t="s">
        <v>93</v>
      </c>
      <c r="F79" s="395"/>
      <c r="G79" s="395"/>
      <c r="H79" s="264" t="s">
        <v>31</v>
      </c>
      <c r="I79" s="203"/>
    </row>
    <row r="80" spans="1:9" s="21" customFormat="1" ht="21" customHeight="1" thickBot="1" x14ac:dyDescent="0.25">
      <c r="A80" s="187"/>
      <c r="B80" s="204"/>
      <c r="C80" s="260" t="s">
        <v>94</v>
      </c>
      <c r="D80" s="261"/>
      <c r="E80" s="252">
        <v>6135</v>
      </c>
      <c r="F80" s="391"/>
      <c r="G80" s="391"/>
      <c r="H80" s="221" t="s">
        <v>31</v>
      </c>
      <c r="I80" s="203"/>
    </row>
    <row r="81" spans="1:9" s="23" customFormat="1" ht="27" customHeight="1" x14ac:dyDescent="0.2">
      <c r="A81" s="228"/>
      <c r="B81" s="229"/>
      <c r="C81" s="230" t="s">
        <v>95</v>
      </c>
      <c r="D81" s="231"/>
      <c r="E81" s="232">
        <v>6136</v>
      </c>
      <c r="F81" s="393">
        <f>SUM(F82:F83)</f>
        <v>0</v>
      </c>
      <c r="G81" s="393">
        <f>SUM(G82:G83)</f>
        <v>0</v>
      </c>
      <c r="H81" s="233"/>
      <c r="I81" s="262"/>
    </row>
    <row r="82" spans="1:9" s="23" customFormat="1" ht="27" customHeight="1" x14ac:dyDescent="0.2">
      <c r="A82" s="228"/>
      <c r="B82" s="229"/>
      <c r="C82" s="235"/>
      <c r="D82" s="263" t="s">
        <v>90</v>
      </c>
      <c r="E82" s="71" t="s">
        <v>96</v>
      </c>
      <c r="F82" s="384"/>
      <c r="G82" s="384"/>
      <c r="H82" s="264" t="s">
        <v>8</v>
      </c>
      <c r="I82" s="200"/>
    </row>
    <row r="83" spans="1:9" s="23" customFormat="1" ht="27" customHeight="1" x14ac:dyDescent="0.2">
      <c r="A83" s="228"/>
      <c r="B83" s="229"/>
      <c r="C83" s="235"/>
      <c r="D83" s="263" t="s">
        <v>92</v>
      </c>
      <c r="E83" s="71" t="s">
        <v>97</v>
      </c>
      <c r="F83" s="384"/>
      <c r="G83" s="384"/>
      <c r="H83" s="264" t="s">
        <v>31</v>
      </c>
      <c r="I83" s="200"/>
    </row>
    <row r="84" spans="1:9" s="23" customFormat="1" ht="27" customHeight="1" x14ac:dyDescent="0.2">
      <c r="A84" s="228"/>
      <c r="B84" s="229"/>
      <c r="C84" s="260" t="s">
        <v>98</v>
      </c>
      <c r="D84" s="250"/>
      <c r="E84" s="220">
        <v>6137</v>
      </c>
      <c r="F84" s="391"/>
      <c r="G84" s="391"/>
      <c r="H84" s="248" t="s">
        <v>31</v>
      </c>
      <c r="I84" s="200"/>
    </row>
    <row r="85" spans="1:9" s="23" customFormat="1" ht="27" customHeight="1" x14ac:dyDescent="0.2">
      <c r="A85" s="228"/>
      <c r="B85" s="229"/>
      <c r="C85" s="260" t="s">
        <v>99</v>
      </c>
      <c r="D85" s="250"/>
      <c r="E85" s="220">
        <v>6138</v>
      </c>
      <c r="F85" s="391"/>
      <c r="G85" s="391"/>
      <c r="H85" s="248" t="s">
        <v>31</v>
      </c>
      <c r="I85" s="200"/>
    </row>
    <row r="86" spans="1:9" s="23" customFormat="1" ht="27" customHeight="1" x14ac:dyDescent="0.2">
      <c r="A86" s="228"/>
      <c r="B86" s="229"/>
      <c r="C86" s="260" t="s">
        <v>100</v>
      </c>
      <c r="D86" s="250"/>
      <c r="E86" s="220">
        <v>6140</v>
      </c>
      <c r="F86" s="391"/>
      <c r="G86" s="391"/>
      <c r="H86" s="248" t="s">
        <v>31</v>
      </c>
      <c r="I86" s="200"/>
    </row>
    <row r="87" spans="1:9" s="23" customFormat="1" ht="27" customHeight="1" x14ac:dyDescent="0.2">
      <c r="A87" s="228"/>
      <c r="B87" s="229"/>
      <c r="C87" s="265" t="s">
        <v>101</v>
      </c>
      <c r="D87" s="246"/>
      <c r="E87" s="247">
        <v>6141</v>
      </c>
      <c r="F87" s="396"/>
      <c r="G87" s="396"/>
      <c r="H87" s="248" t="s">
        <v>8</v>
      </c>
      <c r="I87" s="200"/>
    </row>
    <row r="88" spans="1:9" s="23" customFormat="1" ht="27" customHeight="1" x14ac:dyDescent="0.2">
      <c r="A88" s="228"/>
      <c r="B88" s="229"/>
      <c r="C88" s="260" t="s">
        <v>102</v>
      </c>
      <c r="D88" s="250"/>
      <c r="E88" s="220">
        <v>6142</v>
      </c>
      <c r="F88" s="391"/>
      <c r="G88" s="391"/>
      <c r="H88" s="248" t="s">
        <v>31</v>
      </c>
      <c r="I88" s="200"/>
    </row>
    <row r="89" spans="1:9" s="23" customFormat="1" ht="27" customHeight="1" x14ac:dyDescent="0.2">
      <c r="A89" s="228"/>
      <c r="B89" s="229"/>
      <c r="C89" s="450" t="s">
        <v>103</v>
      </c>
      <c r="D89" s="450"/>
      <c r="E89" s="247">
        <v>6143</v>
      </c>
      <c r="F89" s="396"/>
      <c r="G89" s="396"/>
      <c r="H89" s="248" t="s">
        <v>31</v>
      </c>
      <c r="I89" s="200"/>
    </row>
    <row r="90" spans="1:9" s="23" customFormat="1" ht="27" customHeight="1" x14ac:dyDescent="0.2">
      <c r="A90" s="228"/>
      <c r="B90" s="229"/>
      <c r="C90" s="447" t="s">
        <v>104</v>
      </c>
      <c r="D90" s="447"/>
      <c r="E90" s="232">
        <v>6144</v>
      </c>
      <c r="F90" s="394"/>
      <c r="G90" s="394"/>
      <c r="H90" s="233" t="s">
        <v>31</v>
      </c>
      <c r="I90" s="200"/>
    </row>
    <row r="91" spans="1:9" s="23" customFormat="1" ht="27" customHeight="1" x14ac:dyDescent="0.2">
      <c r="A91" s="228"/>
      <c r="B91" s="229"/>
      <c r="C91" s="260" t="s">
        <v>105</v>
      </c>
      <c r="D91" s="250"/>
      <c r="E91" s="220">
        <v>6150</v>
      </c>
      <c r="F91" s="391"/>
      <c r="G91" s="391"/>
      <c r="H91" s="248" t="s">
        <v>31</v>
      </c>
      <c r="I91" s="200"/>
    </row>
    <row r="92" spans="1:9" s="23" customFormat="1" ht="27" customHeight="1" x14ac:dyDescent="0.2">
      <c r="A92" s="228"/>
      <c r="B92" s="229"/>
      <c r="C92" s="266" t="s">
        <v>106</v>
      </c>
      <c r="D92" s="267"/>
      <c r="E92" s="69">
        <v>6151</v>
      </c>
      <c r="F92" s="392"/>
      <c r="G92" s="392"/>
      <c r="H92" s="248" t="s">
        <v>31</v>
      </c>
      <c r="I92" s="200"/>
    </row>
    <row r="93" spans="1:9" s="21" customFormat="1" ht="17.25" customHeight="1" x14ac:dyDescent="0.2">
      <c r="A93" s="187"/>
      <c r="B93" s="204"/>
      <c r="C93" s="67" t="s">
        <v>107</v>
      </c>
      <c r="D93" s="201"/>
      <c r="E93" s="69">
        <v>6152</v>
      </c>
      <c r="F93" s="388">
        <f>SUM(F94:F99)</f>
        <v>0</v>
      </c>
      <c r="G93" s="388">
        <f>SUM(G94:G99)</f>
        <v>0</v>
      </c>
      <c r="H93" s="248" t="s">
        <v>31</v>
      </c>
      <c r="I93" s="203"/>
    </row>
    <row r="94" spans="1:9" s="21" customFormat="1" ht="17.25" customHeight="1" x14ac:dyDescent="0.2">
      <c r="A94" s="187"/>
      <c r="B94" s="204"/>
      <c r="C94" s="70"/>
      <c r="D94" s="441" t="s">
        <v>108</v>
      </c>
      <c r="E94" s="442" t="s">
        <v>109</v>
      </c>
      <c r="F94" s="443"/>
      <c r="G94" s="443"/>
      <c r="H94" s="444"/>
      <c r="I94" s="203"/>
    </row>
    <row r="95" spans="1:9" s="21" customFormat="1" ht="17.25" customHeight="1" x14ac:dyDescent="0.2">
      <c r="A95" s="187"/>
      <c r="B95" s="204"/>
      <c r="C95" s="70"/>
      <c r="D95" s="39" t="s">
        <v>110</v>
      </c>
      <c r="E95" s="80" t="s">
        <v>111</v>
      </c>
      <c r="F95" s="384"/>
      <c r="G95" s="384"/>
      <c r="H95" s="189"/>
      <c r="I95" s="203"/>
    </row>
    <row r="96" spans="1:9" s="21" customFormat="1" ht="17.25" customHeight="1" x14ac:dyDescent="0.2">
      <c r="A96" s="187"/>
      <c r="B96" s="204"/>
      <c r="C96" s="70"/>
      <c r="D96" s="39" t="s">
        <v>112</v>
      </c>
      <c r="E96" s="80" t="s">
        <v>113</v>
      </c>
      <c r="F96" s="384"/>
      <c r="G96" s="384"/>
      <c r="H96" s="189"/>
      <c r="I96" s="203"/>
    </row>
    <row r="97" spans="1:9" s="21" customFormat="1" ht="17.25" customHeight="1" x14ac:dyDescent="0.2">
      <c r="A97" s="187"/>
      <c r="B97" s="204"/>
      <c r="C97" s="70"/>
      <c r="D97" s="39" t="s">
        <v>114</v>
      </c>
      <c r="E97" s="80" t="s">
        <v>115</v>
      </c>
      <c r="F97" s="384"/>
      <c r="G97" s="384"/>
      <c r="H97" s="189"/>
      <c r="I97" s="203"/>
    </row>
    <row r="98" spans="1:9" s="21" customFormat="1" ht="17.25" customHeight="1" x14ac:dyDescent="0.2">
      <c r="A98" s="187"/>
      <c r="B98" s="204"/>
      <c r="C98" s="70"/>
      <c r="D98" s="39" t="s">
        <v>116</v>
      </c>
      <c r="E98" s="80" t="s">
        <v>117</v>
      </c>
      <c r="F98" s="384"/>
      <c r="G98" s="384"/>
      <c r="H98" s="189"/>
      <c r="I98" s="203"/>
    </row>
    <row r="99" spans="1:9" s="21" customFormat="1" ht="17.25" customHeight="1" x14ac:dyDescent="0.2">
      <c r="A99" s="187"/>
      <c r="B99" s="204"/>
      <c r="C99" s="72"/>
      <c r="D99" s="73" t="s">
        <v>118</v>
      </c>
      <c r="E99" s="82" t="s">
        <v>119</v>
      </c>
      <c r="F99" s="384"/>
      <c r="G99" s="384"/>
      <c r="H99" s="268"/>
      <c r="I99" s="203"/>
    </row>
    <row r="100" spans="1:9" s="23" customFormat="1" ht="27" customHeight="1" thickBot="1" x14ac:dyDescent="0.25">
      <c r="A100" s="228"/>
      <c r="B100" s="229"/>
      <c r="C100" s="230" t="s">
        <v>120</v>
      </c>
      <c r="D100" s="231"/>
      <c r="E100" s="232">
        <v>6153</v>
      </c>
      <c r="F100" s="393">
        <f>SUM(F101:F105)</f>
        <v>0</v>
      </c>
      <c r="G100" s="393">
        <f>SUM(G101:G105)</f>
        <v>0</v>
      </c>
      <c r="H100" s="248" t="s">
        <v>31</v>
      </c>
      <c r="I100" s="200"/>
    </row>
    <row r="101" spans="1:9" s="23" customFormat="1" x14ac:dyDescent="0.2">
      <c r="A101" s="228"/>
      <c r="B101" s="229"/>
      <c r="C101" s="235"/>
      <c r="D101" s="39" t="s">
        <v>121</v>
      </c>
      <c r="E101" s="80" t="s">
        <v>122</v>
      </c>
      <c r="F101" s="384"/>
      <c r="G101" s="384"/>
      <c r="H101" s="264"/>
      <c r="I101" s="269"/>
    </row>
    <row r="102" spans="1:9" s="23" customFormat="1" x14ac:dyDescent="0.2">
      <c r="A102" s="228"/>
      <c r="B102" s="229"/>
      <c r="C102" s="235"/>
      <c r="D102" s="39" t="s">
        <v>123</v>
      </c>
      <c r="E102" s="80" t="s">
        <v>124</v>
      </c>
      <c r="F102" s="384"/>
      <c r="G102" s="384"/>
      <c r="H102" s="264"/>
      <c r="I102" s="200"/>
    </row>
    <row r="103" spans="1:9" s="23" customFormat="1" x14ac:dyDescent="0.2">
      <c r="A103" s="228"/>
      <c r="B103" s="229"/>
      <c r="C103" s="235"/>
      <c r="D103" s="39" t="s">
        <v>125</v>
      </c>
      <c r="E103" s="80" t="s">
        <v>126</v>
      </c>
      <c r="F103" s="384"/>
      <c r="G103" s="384"/>
      <c r="H103" s="264"/>
      <c r="I103" s="200"/>
    </row>
    <row r="104" spans="1:9" s="23" customFormat="1" x14ac:dyDescent="0.2">
      <c r="A104" s="228"/>
      <c r="B104" s="229"/>
      <c r="C104" s="235"/>
      <c r="D104" s="39" t="s">
        <v>127</v>
      </c>
      <c r="E104" s="80" t="s">
        <v>128</v>
      </c>
      <c r="F104" s="384"/>
      <c r="G104" s="384"/>
      <c r="H104" s="264"/>
      <c r="I104" s="200"/>
    </row>
    <row r="105" spans="1:9" s="23" customFormat="1" ht="18.75" thickBot="1" x14ac:dyDescent="0.25">
      <c r="A105" s="228"/>
      <c r="B105" s="229"/>
      <c r="C105" s="239"/>
      <c r="D105" s="39" t="s">
        <v>129</v>
      </c>
      <c r="E105" s="80" t="s">
        <v>130</v>
      </c>
      <c r="F105" s="384"/>
      <c r="G105" s="384"/>
      <c r="H105" s="240"/>
      <c r="I105" s="200"/>
    </row>
    <row r="106" spans="1:9" s="56" customFormat="1" ht="17.25" customHeight="1" thickBot="1" x14ac:dyDescent="0.25">
      <c r="A106" s="241"/>
      <c r="B106" s="242"/>
      <c r="C106" s="270" t="s">
        <v>131</v>
      </c>
      <c r="D106" s="225"/>
      <c r="E106" s="220">
        <v>6154</v>
      </c>
      <c r="F106" s="391"/>
      <c r="G106" s="391"/>
      <c r="H106" s="221" t="s">
        <v>31</v>
      </c>
      <c r="I106" s="243"/>
    </row>
    <row r="107" spans="1:9" s="56" customFormat="1" ht="17.25" customHeight="1" x14ac:dyDescent="0.2">
      <c r="A107" s="241"/>
      <c r="B107" s="242"/>
      <c r="C107" s="244" t="s">
        <v>132</v>
      </c>
      <c r="D107" s="225"/>
      <c r="E107" s="220">
        <v>6155</v>
      </c>
      <c r="F107" s="391"/>
      <c r="G107" s="391"/>
      <c r="H107" s="221" t="s">
        <v>31</v>
      </c>
      <c r="I107" s="243"/>
    </row>
    <row r="108" spans="1:9" s="56" customFormat="1" ht="17.25" customHeight="1" x14ac:dyDescent="0.2">
      <c r="A108" s="241"/>
      <c r="B108" s="242"/>
      <c r="C108" s="244" t="s">
        <v>133</v>
      </c>
      <c r="D108" s="225"/>
      <c r="E108" s="220">
        <v>6158</v>
      </c>
      <c r="F108" s="391"/>
      <c r="G108" s="391"/>
      <c r="H108" s="221" t="s">
        <v>31</v>
      </c>
      <c r="I108" s="243"/>
    </row>
    <row r="109" spans="1:9" s="56" customFormat="1" ht="17.25" customHeight="1" x14ac:dyDescent="0.2">
      <c r="A109" s="241"/>
      <c r="B109" s="242"/>
      <c r="C109" s="271" t="s">
        <v>134</v>
      </c>
      <c r="D109" s="225"/>
      <c r="E109" s="220">
        <v>6159</v>
      </c>
      <c r="F109" s="391"/>
      <c r="G109" s="391"/>
      <c r="H109" s="221" t="s">
        <v>8</v>
      </c>
      <c r="I109" s="243"/>
    </row>
    <row r="110" spans="1:9" s="23" customFormat="1" ht="27" customHeight="1" thickBot="1" x14ac:dyDescent="0.25">
      <c r="A110" s="228"/>
      <c r="B110" s="229"/>
      <c r="C110" s="230" t="s">
        <v>135</v>
      </c>
      <c r="D110" s="231"/>
      <c r="E110" s="232">
        <v>6160</v>
      </c>
      <c r="F110" s="393">
        <f>SUM(F111+F112+F113+F114+F115+F117+F118+F119+F120+F121)</f>
        <v>0</v>
      </c>
      <c r="G110" s="393">
        <f>SUM(G111+G112+G113+G114+G115+G117+G118+G119+G120+G121)</f>
        <v>0</v>
      </c>
      <c r="H110" s="248" t="s">
        <v>31</v>
      </c>
      <c r="I110" s="200"/>
    </row>
    <row r="111" spans="1:9" s="23" customFormat="1" ht="27" customHeight="1" x14ac:dyDescent="0.2">
      <c r="A111" s="228"/>
      <c r="B111" s="229"/>
      <c r="C111" s="235"/>
      <c r="D111" s="39" t="s">
        <v>136</v>
      </c>
      <c r="E111" s="80" t="s">
        <v>137</v>
      </c>
      <c r="F111" s="384"/>
      <c r="G111" s="384"/>
      <c r="H111" s="264"/>
      <c r="I111" s="200"/>
    </row>
    <row r="112" spans="1:9" s="23" customFormat="1" ht="27" customHeight="1" x14ac:dyDescent="0.2">
      <c r="A112" s="228"/>
      <c r="B112" s="229"/>
      <c r="C112" s="235"/>
      <c r="D112" s="39" t="s">
        <v>138</v>
      </c>
      <c r="E112" s="80" t="s">
        <v>139</v>
      </c>
      <c r="F112" s="384"/>
      <c r="G112" s="384"/>
      <c r="H112" s="264"/>
      <c r="I112" s="200"/>
    </row>
    <row r="113" spans="1:9" s="23" customFormat="1" ht="27" customHeight="1" x14ac:dyDescent="0.2">
      <c r="A113" s="228"/>
      <c r="B113" s="229"/>
      <c r="C113" s="235"/>
      <c r="D113" s="39" t="s">
        <v>140</v>
      </c>
      <c r="E113" s="80" t="s">
        <v>141</v>
      </c>
      <c r="F113" s="384"/>
      <c r="G113" s="384"/>
      <c r="H113" s="264"/>
      <c r="I113" s="200"/>
    </row>
    <row r="114" spans="1:9" s="56" customFormat="1" ht="33" customHeight="1" x14ac:dyDescent="0.2">
      <c r="A114" s="241"/>
      <c r="B114" s="242"/>
      <c r="C114" s="272"/>
      <c r="D114" s="39" t="s">
        <v>142</v>
      </c>
      <c r="E114" s="80" t="s">
        <v>143</v>
      </c>
      <c r="F114" s="384"/>
      <c r="G114" s="384"/>
      <c r="H114" s="273"/>
      <c r="I114" s="243"/>
    </row>
    <row r="115" spans="1:9" s="56" customFormat="1" ht="18.75" customHeight="1" x14ac:dyDescent="0.2">
      <c r="A115" s="241"/>
      <c r="B115" s="242"/>
      <c r="C115" s="272"/>
      <c r="D115" s="39" t="s">
        <v>144</v>
      </c>
      <c r="E115" s="80" t="s">
        <v>145</v>
      </c>
      <c r="F115" s="384"/>
      <c r="G115" s="384"/>
      <c r="H115" s="273"/>
      <c r="I115" s="243"/>
    </row>
    <row r="116" spans="1:9" s="56" customFormat="1" ht="18.75" customHeight="1" x14ac:dyDescent="0.2">
      <c r="A116" s="241"/>
      <c r="B116" s="242"/>
      <c r="C116" s="272"/>
      <c r="D116" s="39" t="s">
        <v>146</v>
      </c>
      <c r="E116" s="80"/>
      <c r="F116" s="431"/>
      <c r="G116" s="431"/>
      <c r="H116" s="273"/>
      <c r="I116" s="415"/>
    </row>
    <row r="117" spans="1:9" s="56" customFormat="1" ht="18.75" customHeight="1" x14ac:dyDescent="0.2">
      <c r="A117" s="241"/>
      <c r="B117" s="242"/>
      <c r="C117" s="272"/>
      <c r="D117" s="39" t="s">
        <v>147</v>
      </c>
      <c r="E117" s="80" t="s">
        <v>148</v>
      </c>
      <c r="F117" s="384"/>
      <c r="G117" s="384"/>
      <c r="H117" s="273"/>
      <c r="I117" s="243"/>
    </row>
    <row r="118" spans="1:9" s="56" customFormat="1" ht="29.25" customHeight="1" x14ac:dyDescent="0.2">
      <c r="A118" s="241"/>
      <c r="B118" s="242"/>
      <c r="C118" s="272"/>
      <c r="D118" s="39" t="s">
        <v>149</v>
      </c>
      <c r="E118" s="80" t="s">
        <v>150</v>
      </c>
      <c r="F118" s="384"/>
      <c r="G118" s="384"/>
      <c r="H118" s="273"/>
      <c r="I118" s="243"/>
    </row>
    <row r="119" spans="1:9" s="56" customFormat="1" ht="18.75" customHeight="1" x14ac:dyDescent="0.2">
      <c r="A119" s="241"/>
      <c r="B119" s="242"/>
      <c r="C119" s="272"/>
      <c r="D119" s="39" t="s">
        <v>151</v>
      </c>
      <c r="E119" s="80" t="s">
        <v>152</v>
      </c>
      <c r="F119" s="384"/>
      <c r="G119" s="384"/>
      <c r="H119" s="273"/>
      <c r="I119" s="243"/>
    </row>
    <row r="120" spans="1:9" s="56" customFormat="1" ht="18.75" customHeight="1" x14ac:dyDescent="0.2">
      <c r="A120" s="241"/>
      <c r="B120" s="242"/>
      <c r="C120" s="272"/>
      <c r="D120" s="39" t="s">
        <v>153</v>
      </c>
      <c r="E120" s="80" t="s">
        <v>154</v>
      </c>
      <c r="F120" s="384"/>
      <c r="G120" s="384"/>
      <c r="H120" s="273"/>
      <c r="I120" s="243"/>
    </row>
    <row r="121" spans="1:9" s="23" customFormat="1" ht="34.5" customHeight="1" thickBot="1" x14ac:dyDescent="0.25">
      <c r="A121" s="228"/>
      <c r="B121" s="229"/>
      <c r="C121" s="239"/>
      <c r="D121" s="39" t="s">
        <v>155</v>
      </c>
      <c r="E121" s="80" t="s">
        <v>156</v>
      </c>
      <c r="F121" s="384"/>
      <c r="G121" s="384"/>
      <c r="H121" s="240"/>
      <c r="I121" s="200"/>
    </row>
    <row r="122" spans="1:9" s="21" customFormat="1" ht="18.75" customHeight="1" thickBot="1" x14ac:dyDescent="0.25">
      <c r="A122" s="187"/>
      <c r="B122" s="204"/>
      <c r="C122" s="274" t="s">
        <v>157</v>
      </c>
      <c r="D122" s="275"/>
      <c r="E122" s="220">
        <v>6161</v>
      </c>
      <c r="F122" s="391"/>
      <c r="G122" s="391"/>
      <c r="H122" s="221" t="s">
        <v>31</v>
      </c>
      <c r="I122" s="203"/>
    </row>
    <row r="123" spans="1:9" s="21" customFormat="1" ht="18.75" customHeight="1" x14ac:dyDescent="0.2">
      <c r="A123" s="187"/>
      <c r="B123" s="204"/>
      <c r="C123" s="274" t="s">
        <v>158</v>
      </c>
      <c r="D123" s="275"/>
      <c r="E123" s="220">
        <v>6162</v>
      </c>
      <c r="F123" s="391"/>
      <c r="G123" s="391"/>
      <c r="H123" s="221" t="s">
        <v>31</v>
      </c>
      <c r="I123" s="203"/>
    </row>
    <row r="124" spans="1:9" s="21" customFormat="1" ht="18.75" customHeight="1" x14ac:dyDescent="0.2">
      <c r="A124" s="187"/>
      <c r="B124" s="204"/>
      <c r="C124" s="67" t="s">
        <v>159</v>
      </c>
      <c r="D124" s="201"/>
      <c r="E124" s="69">
        <v>6163</v>
      </c>
      <c r="F124" s="388">
        <f>SUM(F125:F131)</f>
        <v>0</v>
      </c>
      <c r="G124" s="388">
        <f>SUM(G125:G131)</f>
        <v>0</v>
      </c>
      <c r="H124" s="221" t="s">
        <v>31</v>
      </c>
      <c r="I124" s="203"/>
    </row>
    <row r="125" spans="1:9" s="21" customFormat="1" ht="18.75" customHeight="1" x14ac:dyDescent="0.2">
      <c r="A125" s="187"/>
      <c r="B125" s="204"/>
      <c r="C125" s="70"/>
      <c r="D125" s="39" t="s">
        <v>160</v>
      </c>
      <c r="E125" s="88" t="s">
        <v>161</v>
      </c>
      <c r="F125" s="384"/>
      <c r="G125" s="384"/>
      <c r="H125" s="202"/>
      <c r="I125" s="203"/>
    </row>
    <row r="126" spans="1:9" s="21" customFormat="1" ht="18.75" customHeight="1" x14ac:dyDescent="0.2">
      <c r="A126" s="187"/>
      <c r="B126" s="204"/>
      <c r="C126" s="70"/>
      <c r="D126" s="39" t="s">
        <v>162</v>
      </c>
      <c r="E126" s="88" t="s">
        <v>163</v>
      </c>
      <c r="F126" s="384"/>
      <c r="G126" s="384"/>
      <c r="H126" s="202"/>
      <c r="I126" s="203"/>
    </row>
    <row r="127" spans="1:9" s="21" customFormat="1" ht="18.75" customHeight="1" x14ac:dyDescent="0.2">
      <c r="A127" s="187"/>
      <c r="B127" s="204"/>
      <c r="C127" s="70"/>
      <c r="D127" s="39" t="s">
        <v>164</v>
      </c>
      <c r="E127" s="88" t="s">
        <v>165</v>
      </c>
      <c r="F127" s="384"/>
      <c r="G127" s="384"/>
      <c r="H127" s="202"/>
      <c r="I127" s="203"/>
    </row>
    <row r="128" spans="1:9" s="21" customFormat="1" ht="18.75" customHeight="1" x14ac:dyDescent="0.2">
      <c r="A128" s="187"/>
      <c r="B128" s="204"/>
      <c r="C128" s="70"/>
      <c r="D128" s="39" t="s">
        <v>166</v>
      </c>
      <c r="E128" s="88" t="s">
        <v>167</v>
      </c>
      <c r="F128" s="384"/>
      <c r="G128" s="384"/>
      <c r="H128" s="202"/>
      <c r="I128" s="203"/>
    </row>
    <row r="129" spans="1:9" s="21" customFormat="1" ht="18.75" customHeight="1" x14ac:dyDescent="0.2">
      <c r="A129" s="187"/>
      <c r="B129" s="204"/>
      <c r="C129" s="70"/>
      <c r="D129" s="39" t="s">
        <v>168</v>
      </c>
      <c r="E129" s="88" t="s">
        <v>169</v>
      </c>
      <c r="F129" s="384"/>
      <c r="G129" s="384"/>
      <c r="H129" s="202"/>
      <c r="I129" s="203"/>
    </row>
    <row r="130" spans="1:9" s="21" customFormat="1" ht="18.75" customHeight="1" x14ac:dyDescent="0.2">
      <c r="A130" s="187"/>
      <c r="B130" s="204"/>
      <c r="C130" s="70"/>
      <c r="D130" s="39" t="s">
        <v>170</v>
      </c>
      <c r="E130" s="88" t="s">
        <v>171</v>
      </c>
      <c r="F130" s="384"/>
      <c r="G130" s="384"/>
      <c r="H130" s="202"/>
      <c r="I130" s="203"/>
    </row>
    <row r="131" spans="1:9" s="21" customFormat="1" ht="18.75" customHeight="1" x14ac:dyDescent="0.2">
      <c r="A131" s="187"/>
      <c r="B131" s="204"/>
      <c r="C131" s="72"/>
      <c r="D131" s="73" t="s">
        <v>172</v>
      </c>
      <c r="E131" s="90" t="s">
        <v>173</v>
      </c>
      <c r="F131" s="384"/>
      <c r="G131" s="384"/>
      <c r="H131" s="276"/>
      <c r="I131" s="203"/>
    </row>
    <row r="132" spans="1:9" s="21" customFormat="1" ht="18.75" customHeight="1" x14ac:dyDescent="0.2">
      <c r="A132" s="187"/>
      <c r="B132" s="204"/>
      <c r="C132" s="274" t="s">
        <v>174</v>
      </c>
      <c r="D132" s="275"/>
      <c r="E132" s="220">
        <v>6168</v>
      </c>
      <c r="F132" s="391"/>
      <c r="G132" s="391"/>
      <c r="H132" s="221" t="s">
        <v>31</v>
      </c>
      <c r="I132" s="203"/>
    </row>
    <row r="133" spans="1:9" s="21" customFormat="1" ht="18.75" customHeight="1" x14ac:dyDescent="0.2">
      <c r="A133" s="187"/>
      <c r="B133" s="204"/>
      <c r="C133" s="67" t="s">
        <v>175</v>
      </c>
      <c r="D133" s="201"/>
      <c r="E133" s="69">
        <v>6169</v>
      </c>
      <c r="F133" s="392"/>
      <c r="G133" s="392"/>
      <c r="H133" s="216" t="s">
        <v>31</v>
      </c>
      <c r="I133" s="203"/>
    </row>
    <row r="134" spans="1:9" s="56" customFormat="1" ht="16.5" customHeight="1" x14ac:dyDescent="0.2">
      <c r="A134" s="241"/>
      <c r="B134" s="277" t="s">
        <v>176</v>
      </c>
      <c r="C134" s="278"/>
      <c r="D134" s="112"/>
      <c r="E134" s="279">
        <v>617</v>
      </c>
      <c r="F134" s="397"/>
      <c r="G134" s="397"/>
      <c r="H134" s="280" t="s">
        <v>177</v>
      </c>
      <c r="I134" s="243"/>
    </row>
    <row r="135" spans="1:9" s="56" customFormat="1" ht="16.5" customHeight="1" x14ac:dyDescent="0.2">
      <c r="A135" s="241"/>
      <c r="B135" s="281" t="s">
        <v>178</v>
      </c>
      <c r="C135" s="282"/>
      <c r="D135" s="112"/>
      <c r="E135" s="279">
        <v>618</v>
      </c>
      <c r="F135" s="397"/>
      <c r="G135" s="397"/>
      <c r="H135" s="280" t="s">
        <v>177</v>
      </c>
      <c r="I135" s="243"/>
    </row>
    <row r="136" spans="1:9" s="23" customFormat="1" ht="27" customHeight="1" x14ac:dyDescent="0.2">
      <c r="A136" s="228"/>
      <c r="B136" s="283" t="s">
        <v>179</v>
      </c>
      <c r="C136" s="284"/>
      <c r="D136" s="285"/>
      <c r="E136" s="286">
        <v>619</v>
      </c>
      <c r="F136" s="398">
        <f>SUM(F137+F138+F139+F140+F141+F145+F147+F148+F149+F150)</f>
        <v>0</v>
      </c>
      <c r="G136" s="398">
        <f>SUM(G137+G138+G139+G140+G141+G145+G147+G148+G149+G150)</f>
        <v>0</v>
      </c>
      <c r="H136" s="287"/>
      <c r="I136" s="200"/>
    </row>
    <row r="137" spans="1:9" s="56" customFormat="1" ht="17.25" customHeight="1" thickBot="1" x14ac:dyDescent="0.25">
      <c r="A137" s="241"/>
      <c r="B137" s="241"/>
      <c r="C137" s="72" t="s">
        <v>180</v>
      </c>
      <c r="D137" s="73"/>
      <c r="E137" s="288">
        <v>6190</v>
      </c>
      <c r="F137" s="395"/>
      <c r="G137" s="395"/>
      <c r="H137" s="276" t="s">
        <v>181</v>
      </c>
      <c r="I137" s="243"/>
    </row>
    <row r="138" spans="1:9" s="56" customFormat="1" ht="17.25" customHeight="1" thickBot="1" x14ac:dyDescent="0.25">
      <c r="A138" s="241"/>
      <c r="B138" s="241"/>
      <c r="C138" s="72" t="s">
        <v>182</v>
      </c>
      <c r="D138" s="73"/>
      <c r="E138" s="288">
        <v>6191</v>
      </c>
      <c r="F138" s="395"/>
      <c r="G138" s="395"/>
      <c r="H138" s="276" t="s">
        <v>183</v>
      </c>
      <c r="I138" s="243"/>
    </row>
    <row r="139" spans="1:9" s="56" customFormat="1" ht="17.25" customHeight="1" thickBot="1" x14ac:dyDescent="0.25">
      <c r="A139" s="241"/>
      <c r="B139" s="241"/>
      <c r="C139" s="72" t="s">
        <v>184</v>
      </c>
      <c r="D139" s="73"/>
      <c r="E139" s="288">
        <v>6192</v>
      </c>
      <c r="F139" s="395"/>
      <c r="G139" s="395"/>
      <c r="H139" s="276" t="s">
        <v>181</v>
      </c>
      <c r="I139" s="243"/>
    </row>
    <row r="140" spans="1:9" s="56" customFormat="1" ht="17.25" customHeight="1" thickBot="1" x14ac:dyDescent="0.25">
      <c r="A140" s="241"/>
      <c r="B140" s="241"/>
      <c r="C140" s="72" t="s">
        <v>185</v>
      </c>
      <c r="D140" s="73"/>
      <c r="E140" s="288">
        <v>6193</v>
      </c>
      <c r="F140" s="395"/>
      <c r="G140" s="395"/>
      <c r="H140" s="276" t="s">
        <v>186</v>
      </c>
      <c r="I140" s="243"/>
    </row>
    <row r="141" spans="1:9" s="56" customFormat="1" ht="17.25" customHeight="1" thickBot="1" x14ac:dyDescent="0.25">
      <c r="A141" s="241"/>
      <c r="B141" s="283"/>
      <c r="C141" s="284" t="s">
        <v>187</v>
      </c>
      <c r="D141" s="285"/>
      <c r="E141" s="438">
        <v>6194</v>
      </c>
      <c r="F141" s="440">
        <f>F142+F143+F144</f>
        <v>0</v>
      </c>
      <c r="G141" s="440">
        <f>G142+G143+G144</f>
        <v>0</v>
      </c>
      <c r="H141" s="276" t="s">
        <v>183</v>
      </c>
      <c r="I141" s="243"/>
    </row>
    <row r="142" spans="1:9" s="56" customFormat="1" ht="36" customHeight="1" thickBot="1" x14ac:dyDescent="0.25">
      <c r="A142" s="241"/>
      <c r="B142" s="241"/>
      <c r="C142" s="72"/>
      <c r="D142" s="439" t="s">
        <v>188</v>
      </c>
      <c r="E142" s="288">
        <v>61941</v>
      </c>
      <c r="F142" s="395"/>
      <c r="G142" s="395"/>
      <c r="H142" s="276"/>
      <c r="I142" s="243"/>
    </row>
    <row r="143" spans="1:9" s="56" customFormat="1" ht="36" customHeight="1" x14ac:dyDescent="0.2">
      <c r="A143" s="241"/>
      <c r="B143" s="241"/>
      <c r="C143" s="72"/>
      <c r="D143" s="439" t="s">
        <v>189</v>
      </c>
      <c r="E143" s="288">
        <v>61942</v>
      </c>
      <c r="F143" s="395"/>
      <c r="G143" s="395"/>
      <c r="H143" s="276"/>
      <c r="I143" s="243"/>
    </row>
    <row r="144" spans="1:9" s="56" customFormat="1" ht="36" customHeight="1" x14ac:dyDescent="0.2">
      <c r="A144" s="241"/>
      <c r="B144" s="241"/>
      <c r="C144" s="72"/>
      <c r="D144" s="439" t="s">
        <v>190</v>
      </c>
      <c r="E144" s="288">
        <v>61943</v>
      </c>
      <c r="F144" s="395"/>
      <c r="G144" s="395"/>
      <c r="H144" s="276"/>
      <c r="I144" s="243"/>
    </row>
    <row r="145" spans="1:9" s="56" customFormat="1" ht="34.5" customHeight="1" thickBot="1" x14ac:dyDescent="0.25">
      <c r="A145" s="241"/>
      <c r="B145" s="241"/>
      <c r="C145" s="451" t="s">
        <v>191</v>
      </c>
      <c r="D145" s="452"/>
      <c r="E145" s="288">
        <v>6195</v>
      </c>
      <c r="F145" s="395"/>
      <c r="G145" s="395"/>
      <c r="H145" s="276" t="s">
        <v>181</v>
      </c>
      <c r="I145" s="243"/>
    </row>
    <row r="146" spans="1:9" s="56" customFormat="1" ht="17.25" customHeight="1" thickBot="1" x14ac:dyDescent="0.25">
      <c r="A146" s="241"/>
      <c r="B146" s="241"/>
      <c r="C146" s="67" t="s">
        <v>192</v>
      </c>
      <c r="D146" s="289"/>
      <c r="E146" s="288"/>
      <c r="F146" s="432"/>
      <c r="G146" s="432"/>
      <c r="H146" s="276"/>
      <c r="I146" s="243"/>
    </row>
    <row r="147" spans="1:9" s="56" customFormat="1" ht="17.25" customHeight="1" thickBot="1" x14ac:dyDescent="0.25">
      <c r="A147" s="241"/>
      <c r="B147" s="241"/>
      <c r="C147" s="72" t="s">
        <v>193</v>
      </c>
      <c r="D147" s="73"/>
      <c r="E147" s="288">
        <v>6196</v>
      </c>
      <c r="F147" s="395"/>
      <c r="G147" s="395"/>
      <c r="H147" s="276" t="s">
        <v>186</v>
      </c>
      <c r="I147" s="243"/>
    </row>
    <row r="148" spans="1:9" s="56" customFormat="1" ht="17.25" customHeight="1" thickBot="1" x14ac:dyDescent="0.25">
      <c r="A148" s="241"/>
      <c r="B148" s="241"/>
      <c r="C148" s="72" t="s">
        <v>194</v>
      </c>
      <c r="D148" s="73"/>
      <c r="E148" s="288">
        <v>6197</v>
      </c>
      <c r="F148" s="395"/>
      <c r="G148" s="395"/>
      <c r="H148" s="276" t="s">
        <v>186</v>
      </c>
      <c r="I148" s="243"/>
    </row>
    <row r="149" spans="1:9" s="23" customFormat="1" ht="27" customHeight="1" thickBot="1" x14ac:dyDescent="0.25">
      <c r="A149" s="228"/>
      <c r="B149" s="290"/>
      <c r="C149" s="72" t="s">
        <v>195</v>
      </c>
      <c r="D149" s="73"/>
      <c r="E149" s="288">
        <v>6198</v>
      </c>
      <c r="F149" s="395"/>
      <c r="G149" s="395"/>
      <c r="H149" s="276" t="s">
        <v>196</v>
      </c>
      <c r="I149" s="200"/>
    </row>
    <row r="150" spans="1:9" s="23" customFormat="1" ht="27" customHeight="1" x14ac:dyDescent="0.2">
      <c r="A150" s="228"/>
      <c r="B150" s="291"/>
      <c r="C150" s="266" t="s">
        <v>197</v>
      </c>
      <c r="D150" s="267"/>
      <c r="E150" s="69">
        <v>6199</v>
      </c>
      <c r="F150" s="399">
        <f>SUM(F151:F155)</f>
        <v>0</v>
      </c>
      <c r="G150" s="399">
        <f>SUM(G151:G155)</f>
        <v>0</v>
      </c>
      <c r="H150" s="233"/>
      <c r="I150" s="200"/>
    </row>
    <row r="151" spans="1:9" s="297" customFormat="1" ht="27" customHeight="1" x14ac:dyDescent="0.2">
      <c r="A151" s="292"/>
      <c r="B151" s="293"/>
      <c r="C151" s="294" t="s">
        <v>198</v>
      </c>
      <c r="D151" s="295"/>
      <c r="E151" s="88" t="s">
        <v>199</v>
      </c>
      <c r="F151" s="384"/>
      <c r="G151" s="384"/>
      <c r="H151" s="202" t="s">
        <v>200</v>
      </c>
      <c r="I151" s="296"/>
    </row>
    <row r="152" spans="1:9" s="299" customFormat="1" ht="17.25" customHeight="1" x14ac:dyDescent="0.2">
      <c r="A152" s="241"/>
      <c r="B152" s="241"/>
      <c r="C152" s="294" t="s">
        <v>201</v>
      </c>
      <c r="D152" s="295"/>
      <c r="E152" s="88" t="s">
        <v>202</v>
      </c>
      <c r="F152" s="384"/>
      <c r="G152" s="384"/>
      <c r="H152" s="202" t="s">
        <v>186</v>
      </c>
      <c r="I152" s="298"/>
    </row>
    <row r="153" spans="1:9" s="299" customFormat="1" ht="18" customHeight="1" x14ac:dyDescent="0.2">
      <c r="A153" s="241"/>
      <c r="B153" s="241"/>
      <c r="C153" s="294" t="s">
        <v>203</v>
      </c>
      <c r="D153" s="295"/>
      <c r="E153" s="88" t="s">
        <v>204</v>
      </c>
      <c r="F153" s="384"/>
      <c r="G153" s="384"/>
      <c r="H153" s="202" t="s">
        <v>186</v>
      </c>
      <c r="I153" s="298"/>
    </row>
    <row r="154" spans="1:9" s="299" customFormat="1" ht="18.75" customHeight="1" x14ac:dyDescent="0.2">
      <c r="A154" s="241"/>
      <c r="B154" s="241"/>
      <c r="C154" s="294" t="s">
        <v>205</v>
      </c>
      <c r="D154" s="295"/>
      <c r="E154" s="88" t="s">
        <v>206</v>
      </c>
      <c r="F154" s="384"/>
      <c r="G154" s="384"/>
      <c r="H154" s="202" t="s">
        <v>186</v>
      </c>
      <c r="I154" s="298"/>
    </row>
    <row r="155" spans="1:9" s="299" customFormat="1" ht="17.25" customHeight="1" thickBot="1" x14ac:dyDescent="0.25">
      <c r="A155" s="300"/>
      <c r="B155" s="300"/>
      <c r="C155" s="301" t="s">
        <v>207</v>
      </c>
      <c r="D155" s="302"/>
      <c r="E155" s="303" t="s">
        <v>208</v>
      </c>
      <c r="F155" s="384"/>
      <c r="G155" s="384"/>
      <c r="H155" s="304" t="s">
        <v>181</v>
      </c>
      <c r="I155" s="298"/>
    </row>
    <row r="156" spans="1:9" s="23" customFormat="1" ht="27" customHeight="1" thickTop="1" thickBot="1" x14ac:dyDescent="0.25">
      <c r="A156" s="105" t="s">
        <v>209</v>
      </c>
      <c r="B156" s="196"/>
      <c r="C156" s="196"/>
      <c r="D156" s="197"/>
      <c r="E156" s="198">
        <v>62</v>
      </c>
      <c r="F156" s="387">
        <f>SUM(F157)</f>
        <v>0</v>
      </c>
      <c r="G156" s="387">
        <f>SUM(G157)</f>
        <v>0</v>
      </c>
      <c r="H156" s="264"/>
      <c r="I156" s="200"/>
    </row>
    <row r="157" spans="1:9" s="23" customFormat="1" ht="27" customHeight="1" x14ac:dyDescent="0.2">
      <c r="A157" s="228"/>
      <c r="B157" s="305" t="s">
        <v>210</v>
      </c>
      <c r="C157" s="306"/>
      <c r="D157" s="307"/>
      <c r="E157" s="279">
        <v>620</v>
      </c>
      <c r="F157" s="400">
        <f>SUM(F158+F159+F168+F200+F211)</f>
        <v>0</v>
      </c>
      <c r="G157" s="400">
        <f>SUM(G158+G159+G168+G200+G211)</f>
        <v>0</v>
      </c>
      <c r="H157" s="287"/>
      <c r="I157" s="200"/>
    </row>
    <row r="158" spans="1:9" s="23" customFormat="1" ht="27" customHeight="1" x14ac:dyDescent="0.2">
      <c r="A158" s="228"/>
      <c r="B158" s="308"/>
      <c r="C158" s="309" t="s">
        <v>211</v>
      </c>
      <c r="D158" s="310"/>
      <c r="E158" s="311">
        <v>6200</v>
      </c>
      <c r="F158" s="401"/>
      <c r="G158" s="401"/>
      <c r="H158" s="312" t="s">
        <v>181</v>
      </c>
      <c r="I158" s="200"/>
    </row>
    <row r="159" spans="1:9" s="23" customFormat="1" ht="27" customHeight="1" x14ac:dyDescent="0.2">
      <c r="A159" s="228"/>
      <c r="B159" s="313"/>
      <c r="C159" s="429" t="s">
        <v>212</v>
      </c>
      <c r="D159" s="430"/>
      <c r="E159" s="428">
        <v>6201</v>
      </c>
      <c r="F159" s="427">
        <f>SUM(F160+F161+F164+F165+F166+F167)</f>
        <v>0</v>
      </c>
      <c r="G159" s="427">
        <f>SUM(G160+G161+G164+G165+G166+G167)</f>
        <v>0</v>
      </c>
      <c r="H159" s="216"/>
      <c r="I159" s="200"/>
    </row>
    <row r="160" spans="1:9" s="297" customFormat="1" ht="27" customHeight="1" x14ac:dyDescent="0.2">
      <c r="A160" s="292"/>
      <c r="B160" s="314"/>
      <c r="C160" s="315"/>
      <c r="D160" s="316" t="s">
        <v>213</v>
      </c>
      <c r="E160" s="317" t="s">
        <v>214</v>
      </c>
      <c r="F160" s="384"/>
      <c r="G160" s="384"/>
      <c r="H160" s="264" t="s">
        <v>181</v>
      </c>
      <c r="I160" s="296"/>
    </row>
    <row r="161" spans="1:9" s="297" customFormat="1" ht="27" customHeight="1" x14ac:dyDescent="0.2">
      <c r="A161" s="292"/>
      <c r="B161" s="314"/>
      <c r="C161" s="315"/>
      <c r="D161" s="318" t="s">
        <v>215</v>
      </c>
      <c r="E161" s="319" t="s">
        <v>216</v>
      </c>
      <c r="F161" s="399">
        <f>SUM(F162+F163)</f>
        <v>0</v>
      </c>
      <c r="G161" s="399">
        <f>SUM(G162+G163)</f>
        <v>0</v>
      </c>
      <c r="H161" s="264" t="s">
        <v>183</v>
      </c>
      <c r="I161" s="296"/>
    </row>
    <row r="162" spans="1:9" s="297" customFormat="1" ht="27" customHeight="1" x14ac:dyDescent="0.2">
      <c r="A162" s="292"/>
      <c r="B162" s="314"/>
      <c r="C162" s="315"/>
      <c r="D162" s="320" t="s">
        <v>217</v>
      </c>
      <c r="E162" s="80" t="s">
        <v>218</v>
      </c>
      <c r="F162" s="384"/>
      <c r="G162" s="384"/>
      <c r="H162" s="264"/>
      <c r="I162" s="296"/>
    </row>
    <row r="163" spans="1:9" s="297" customFormat="1" ht="27" customHeight="1" x14ac:dyDescent="0.2">
      <c r="A163" s="292"/>
      <c r="B163" s="314"/>
      <c r="C163" s="315"/>
      <c r="D163" s="320" t="s">
        <v>219</v>
      </c>
      <c r="E163" s="80" t="s">
        <v>220</v>
      </c>
      <c r="F163" s="384"/>
      <c r="G163" s="384"/>
      <c r="H163" s="264"/>
      <c r="I163" s="296"/>
    </row>
    <row r="164" spans="1:9" s="297" customFormat="1" ht="27" customHeight="1" x14ac:dyDescent="0.2">
      <c r="A164" s="292"/>
      <c r="B164" s="314"/>
      <c r="C164" s="315"/>
      <c r="D164" s="316" t="s">
        <v>221</v>
      </c>
      <c r="E164" s="317" t="s">
        <v>222</v>
      </c>
      <c r="F164" s="402"/>
      <c r="G164" s="403"/>
      <c r="H164" s="264" t="s">
        <v>181</v>
      </c>
      <c r="I164" s="296"/>
    </row>
    <row r="165" spans="1:9" s="297" customFormat="1" ht="27" customHeight="1" x14ac:dyDescent="0.2">
      <c r="A165" s="292"/>
      <c r="B165" s="314"/>
      <c r="C165" s="315"/>
      <c r="D165" s="316" t="s">
        <v>223</v>
      </c>
      <c r="E165" s="317" t="s">
        <v>224</v>
      </c>
      <c r="F165" s="404"/>
      <c r="G165" s="405"/>
      <c r="H165" s="264" t="s">
        <v>200</v>
      </c>
      <c r="I165" s="296"/>
    </row>
    <row r="166" spans="1:9" s="297" customFormat="1" ht="27" customHeight="1" x14ac:dyDescent="0.2">
      <c r="A166" s="292"/>
      <c r="B166" s="314"/>
      <c r="C166" s="315"/>
      <c r="D166" s="316" t="s">
        <v>225</v>
      </c>
      <c r="E166" s="317" t="s">
        <v>226</v>
      </c>
      <c r="F166" s="404"/>
      <c r="G166" s="405"/>
      <c r="H166" s="264" t="s">
        <v>196</v>
      </c>
      <c r="I166" s="296"/>
    </row>
    <row r="167" spans="1:9" s="297" customFormat="1" ht="27" customHeight="1" x14ac:dyDescent="0.2">
      <c r="A167" s="292"/>
      <c r="B167" s="321"/>
      <c r="C167" s="322"/>
      <c r="D167" s="323" t="s">
        <v>227</v>
      </c>
      <c r="E167" s="324" t="s">
        <v>228</v>
      </c>
      <c r="F167" s="406"/>
      <c r="G167" s="407"/>
      <c r="H167" s="240" t="s">
        <v>181</v>
      </c>
      <c r="I167" s="296"/>
    </row>
    <row r="168" spans="1:9" s="23" customFormat="1" ht="27" customHeight="1" x14ac:dyDescent="0.2">
      <c r="A168" s="228"/>
      <c r="B168" s="313"/>
      <c r="C168" s="429" t="s">
        <v>229</v>
      </c>
      <c r="D168" s="267"/>
      <c r="E168" s="428">
        <v>6202</v>
      </c>
      <c r="F168" s="427">
        <f>SUM(F169+F170+F171+F172+F174+F173+F198+F199)</f>
        <v>0</v>
      </c>
      <c r="G168" s="427">
        <f>SUM(G169+G170+G171+G172+G174+G173+G198+G199)</f>
        <v>0</v>
      </c>
      <c r="H168" s="233"/>
      <c r="I168" s="200"/>
    </row>
    <row r="169" spans="1:9" s="23" customFormat="1" ht="48" customHeight="1" x14ac:dyDescent="0.2">
      <c r="A169" s="228"/>
      <c r="B169" s="325"/>
      <c r="C169" s="235"/>
      <c r="D169" s="316" t="s">
        <v>230</v>
      </c>
      <c r="E169" s="327">
        <v>62020</v>
      </c>
      <c r="F169" s="408"/>
      <c r="G169" s="404"/>
      <c r="H169" s="326" t="s">
        <v>181</v>
      </c>
      <c r="I169" s="200"/>
    </row>
    <row r="170" spans="1:9" s="23" customFormat="1" ht="27" customHeight="1" x14ac:dyDescent="0.2">
      <c r="A170" s="228"/>
      <c r="B170" s="325"/>
      <c r="C170" s="235"/>
      <c r="D170" s="316" t="s">
        <v>231</v>
      </c>
      <c r="E170" s="327">
        <v>62021</v>
      </c>
      <c r="F170" s="408"/>
      <c r="G170" s="404"/>
      <c r="H170" s="328" t="s">
        <v>186</v>
      </c>
      <c r="I170" s="200"/>
    </row>
    <row r="171" spans="1:9" s="23" customFormat="1" ht="27" customHeight="1" x14ac:dyDescent="0.2">
      <c r="A171" s="228"/>
      <c r="B171" s="325"/>
      <c r="C171" s="235"/>
      <c r="D171" s="316" t="s">
        <v>232</v>
      </c>
      <c r="E171" s="327">
        <v>62022</v>
      </c>
      <c r="F171" s="408"/>
      <c r="G171" s="404"/>
      <c r="H171" s="328" t="s">
        <v>200</v>
      </c>
      <c r="I171" s="200"/>
    </row>
    <row r="172" spans="1:9" s="23" customFormat="1" ht="30" x14ac:dyDescent="0.2">
      <c r="A172" s="228"/>
      <c r="B172" s="325"/>
      <c r="C172" s="235"/>
      <c r="D172" s="316" t="s">
        <v>233</v>
      </c>
      <c r="E172" s="327">
        <v>62023</v>
      </c>
      <c r="F172" s="408"/>
      <c r="G172" s="404"/>
      <c r="H172" s="328" t="s">
        <v>186</v>
      </c>
      <c r="I172" s="200"/>
    </row>
    <row r="173" spans="1:9" s="23" customFormat="1" ht="27" customHeight="1" x14ac:dyDescent="0.2">
      <c r="A173" s="228"/>
      <c r="B173" s="325"/>
      <c r="C173" s="235"/>
      <c r="D173" s="333" t="s">
        <v>234</v>
      </c>
      <c r="E173" s="330">
        <v>62024</v>
      </c>
      <c r="F173" s="426"/>
      <c r="G173" s="426"/>
      <c r="H173" s="264" t="s">
        <v>186</v>
      </c>
      <c r="I173" s="415"/>
    </row>
    <row r="174" spans="1:9" s="23" customFormat="1" ht="27" customHeight="1" x14ac:dyDescent="0.2">
      <c r="A174" s="228"/>
      <c r="B174" s="325"/>
      <c r="C174" s="235"/>
      <c r="D174" s="329" t="s">
        <v>235</v>
      </c>
      <c r="E174" s="330">
        <v>62025</v>
      </c>
      <c r="F174" s="409">
        <f>SUM(F175:F197)</f>
        <v>0</v>
      </c>
      <c r="G174" s="409">
        <f>SUM(G175:G197)</f>
        <v>0</v>
      </c>
      <c r="H174" s="264" t="s">
        <v>183</v>
      </c>
      <c r="I174" s="200"/>
    </row>
    <row r="175" spans="1:9" s="23" customFormat="1" ht="27" customHeight="1" x14ac:dyDescent="0.2">
      <c r="A175" s="228"/>
      <c r="B175" s="325"/>
      <c r="C175" s="235"/>
      <c r="D175" s="331" t="s">
        <v>236</v>
      </c>
      <c r="E175" s="88" t="s">
        <v>237</v>
      </c>
      <c r="F175" s="384"/>
      <c r="G175" s="384"/>
      <c r="H175" s="264"/>
      <c r="I175" s="200"/>
    </row>
    <row r="176" spans="1:9" s="23" customFormat="1" ht="27" customHeight="1" x14ac:dyDescent="0.2">
      <c r="A176" s="228"/>
      <c r="B176" s="325"/>
      <c r="C176" s="235"/>
      <c r="D176" s="331" t="s">
        <v>238</v>
      </c>
      <c r="E176" s="88" t="s">
        <v>239</v>
      </c>
      <c r="F176" s="384"/>
      <c r="G176" s="384"/>
      <c r="H176" s="264"/>
      <c r="I176" s="200"/>
    </row>
    <row r="177" spans="1:9" s="23" customFormat="1" ht="27" customHeight="1" x14ac:dyDescent="0.2">
      <c r="A177" s="228"/>
      <c r="B177" s="325"/>
      <c r="C177" s="235"/>
      <c r="D177" s="331" t="s">
        <v>240</v>
      </c>
      <c r="E177" s="88" t="s">
        <v>241</v>
      </c>
      <c r="F177" s="384"/>
      <c r="G177" s="384"/>
      <c r="H177" s="264"/>
      <c r="I177" s="200"/>
    </row>
    <row r="178" spans="1:9" s="23" customFormat="1" ht="27" customHeight="1" x14ac:dyDescent="0.2">
      <c r="A178" s="228"/>
      <c r="B178" s="325"/>
      <c r="C178" s="235"/>
      <c r="D178" s="331" t="s">
        <v>242</v>
      </c>
      <c r="E178" s="88" t="s">
        <v>243</v>
      </c>
      <c r="F178" s="384"/>
      <c r="G178" s="384"/>
      <c r="H178" s="264"/>
      <c r="I178" s="269"/>
    </row>
    <row r="179" spans="1:9" s="56" customFormat="1" ht="16.5" customHeight="1" x14ac:dyDescent="0.2">
      <c r="A179" s="241"/>
      <c r="B179" s="332"/>
      <c r="C179" s="272"/>
      <c r="D179" s="331" t="s">
        <v>244</v>
      </c>
      <c r="E179" s="88" t="s">
        <v>245</v>
      </c>
      <c r="F179" s="384"/>
      <c r="G179" s="384"/>
      <c r="H179" s="273"/>
      <c r="I179" s="243"/>
    </row>
    <row r="180" spans="1:9" s="56" customFormat="1" ht="16.5" customHeight="1" x14ac:dyDescent="0.2">
      <c r="A180" s="241"/>
      <c r="B180" s="332"/>
      <c r="C180" s="272"/>
      <c r="D180" s="331" t="s">
        <v>246</v>
      </c>
      <c r="E180" s="88" t="s">
        <v>247</v>
      </c>
      <c r="F180" s="384"/>
      <c r="G180" s="384"/>
      <c r="H180" s="273"/>
      <c r="I180" s="243"/>
    </row>
    <row r="181" spans="1:9" s="56" customFormat="1" ht="16.5" customHeight="1" x14ac:dyDescent="0.2">
      <c r="A181" s="241"/>
      <c r="B181" s="332"/>
      <c r="C181" s="272"/>
      <c r="D181" s="331" t="s">
        <v>248</v>
      </c>
      <c r="E181" s="88" t="s">
        <v>249</v>
      </c>
      <c r="F181" s="384"/>
      <c r="G181" s="384"/>
      <c r="H181" s="273"/>
      <c r="I181" s="243"/>
    </row>
    <row r="182" spans="1:9" s="56" customFormat="1" ht="16.5" customHeight="1" x14ac:dyDescent="0.2">
      <c r="A182" s="241"/>
      <c r="B182" s="332"/>
      <c r="C182" s="272"/>
      <c r="D182" s="331" t="s">
        <v>250</v>
      </c>
      <c r="E182" s="88" t="s">
        <v>251</v>
      </c>
      <c r="F182" s="384"/>
      <c r="G182" s="384"/>
      <c r="H182" s="273"/>
      <c r="I182" s="243"/>
    </row>
    <row r="183" spans="1:9" s="56" customFormat="1" ht="16.5" customHeight="1" x14ac:dyDescent="0.2">
      <c r="A183" s="241"/>
      <c r="B183" s="332"/>
      <c r="C183" s="272"/>
      <c r="D183" s="331" t="s">
        <v>252</v>
      </c>
      <c r="E183" s="88" t="s">
        <v>253</v>
      </c>
      <c r="F183" s="384"/>
      <c r="G183" s="384"/>
      <c r="H183" s="273"/>
      <c r="I183" s="243"/>
    </row>
    <row r="184" spans="1:9" s="56" customFormat="1" ht="16.5" customHeight="1" x14ac:dyDescent="0.2">
      <c r="A184" s="241"/>
      <c r="B184" s="332"/>
      <c r="C184" s="272"/>
      <c r="D184" s="331" t="s">
        <v>254</v>
      </c>
      <c r="E184" s="88" t="s">
        <v>255</v>
      </c>
      <c r="F184" s="384"/>
      <c r="G184" s="384"/>
      <c r="H184" s="273"/>
      <c r="I184" s="243"/>
    </row>
    <row r="185" spans="1:9" s="56" customFormat="1" ht="16.5" customHeight="1" x14ac:dyDescent="0.2">
      <c r="A185" s="241"/>
      <c r="B185" s="332"/>
      <c r="C185" s="272"/>
      <c r="D185" s="331" t="s">
        <v>256</v>
      </c>
      <c r="E185" s="88" t="s">
        <v>257</v>
      </c>
      <c r="F185" s="384"/>
      <c r="G185" s="384"/>
      <c r="H185" s="273"/>
      <c r="I185" s="243"/>
    </row>
    <row r="186" spans="1:9" s="23" customFormat="1" ht="27" customHeight="1" x14ac:dyDescent="0.2">
      <c r="A186" s="228"/>
      <c r="B186" s="325"/>
      <c r="C186" s="235"/>
      <c r="D186" s="331" t="s">
        <v>258</v>
      </c>
      <c r="E186" s="88" t="s">
        <v>259</v>
      </c>
      <c r="F186" s="384"/>
      <c r="G186" s="384"/>
      <c r="H186" s="264"/>
      <c r="I186" s="200"/>
    </row>
    <row r="187" spans="1:9" s="56" customFormat="1" ht="20.25" customHeight="1" x14ac:dyDescent="0.2">
      <c r="A187" s="241"/>
      <c r="B187" s="332"/>
      <c r="C187" s="272"/>
      <c r="D187" s="331" t="s">
        <v>260</v>
      </c>
      <c r="E187" s="88" t="s">
        <v>261</v>
      </c>
      <c r="F187" s="384"/>
      <c r="G187" s="384"/>
      <c r="H187" s="273"/>
      <c r="I187" s="243"/>
    </row>
    <row r="188" spans="1:9" s="56" customFormat="1" ht="20.25" customHeight="1" x14ac:dyDescent="0.2">
      <c r="A188" s="241"/>
      <c r="B188" s="332"/>
      <c r="C188" s="272"/>
      <c r="D188" s="331" t="s">
        <v>262</v>
      </c>
      <c r="E188" s="88" t="s">
        <v>263</v>
      </c>
      <c r="F188" s="384"/>
      <c r="G188" s="384"/>
      <c r="H188" s="273"/>
      <c r="I188" s="243"/>
    </row>
    <row r="189" spans="1:9" s="56" customFormat="1" ht="20.25" customHeight="1" x14ac:dyDescent="0.2">
      <c r="A189" s="241"/>
      <c r="B189" s="332"/>
      <c r="C189" s="272"/>
      <c r="D189" s="331" t="s">
        <v>264</v>
      </c>
      <c r="E189" s="88" t="s">
        <v>265</v>
      </c>
      <c r="F189" s="384"/>
      <c r="G189" s="384"/>
      <c r="H189" s="273"/>
      <c r="I189" s="243"/>
    </row>
    <row r="190" spans="1:9" s="56" customFormat="1" ht="20.25" customHeight="1" x14ac:dyDescent="0.2">
      <c r="A190" s="241"/>
      <c r="B190" s="332"/>
      <c r="C190" s="272"/>
      <c r="D190" s="331" t="s">
        <v>266</v>
      </c>
      <c r="E190" s="88" t="s">
        <v>267</v>
      </c>
      <c r="F190" s="384"/>
      <c r="G190" s="384"/>
      <c r="H190" s="273"/>
      <c r="I190" s="243"/>
    </row>
    <row r="191" spans="1:9" s="56" customFormat="1" ht="20.25" customHeight="1" x14ac:dyDescent="0.2">
      <c r="A191" s="241"/>
      <c r="B191" s="332"/>
      <c r="C191" s="272"/>
      <c r="D191" s="331" t="s">
        <v>268</v>
      </c>
      <c r="E191" s="88" t="s">
        <v>269</v>
      </c>
      <c r="F191" s="384"/>
      <c r="G191" s="384"/>
      <c r="H191" s="273"/>
      <c r="I191" s="243"/>
    </row>
    <row r="192" spans="1:9" s="23" customFormat="1" ht="27" customHeight="1" x14ac:dyDescent="0.2">
      <c r="A192" s="228"/>
      <c r="B192" s="325"/>
      <c r="C192" s="235"/>
      <c r="D192" s="331" t="s">
        <v>270</v>
      </c>
      <c r="E192" s="88" t="s">
        <v>271</v>
      </c>
      <c r="F192" s="384"/>
      <c r="G192" s="384"/>
      <c r="H192" s="264"/>
      <c r="I192" s="200"/>
    </row>
    <row r="193" spans="1:9" s="56" customFormat="1" ht="21" customHeight="1" x14ac:dyDescent="0.2">
      <c r="A193" s="241"/>
      <c r="B193" s="332"/>
      <c r="C193" s="272"/>
      <c r="D193" s="331" t="s">
        <v>272</v>
      </c>
      <c r="E193" s="88" t="s">
        <v>273</v>
      </c>
      <c r="F193" s="384"/>
      <c r="G193" s="384"/>
      <c r="H193" s="273"/>
      <c r="I193" s="243"/>
    </row>
    <row r="194" spans="1:9" s="56" customFormat="1" ht="21" customHeight="1" x14ac:dyDescent="0.2">
      <c r="A194" s="241"/>
      <c r="B194" s="332"/>
      <c r="C194" s="272"/>
      <c r="D194" s="331" t="s">
        <v>274</v>
      </c>
      <c r="E194" s="88" t="s">
        <v>275</v>
      </c>
      <c r="F194" s="384"/>
      <c r="G194" s="384"/>
      <c r="H194" s="273"/>
      <c r="I194" s="243"/>
    </row>
    <row r="195" spans="1:9" s="23" customFormat="1" ht="27" customHeight="1" x14ac:dyDescent="0.2">
      <c r="A195" s="228"/>
      <c r="B195" s="325"/>
      <c r="C195" s="235"/>
      <c r="D195" s="331" t="s">
        <v>276</v>
      </c>
      <c r="E195" s="88" t="s">
        <v>277</v>
      </c>
      <c r="F195" s="384"/>
      <c r="G195" s="384"/>
      <c r="H195" s="264"/>
      <c r="I195" s="200"/>
    </row>
    <row r="196" spans="1:9" s="23" customFormat="1" ht="27" customHeight="1" x14ac:dyDescent="0.2">
      <c r="A196" s="228"/>
      <c r="B196" s="325"/>
      <c r="C196" s="235"/>
      <c r="D196" s="331" t="s">
        <v>278</v>
      </c>
      <c r="E196" s="88" t="s">
        <v>279</v>
      </c>
      <c r="F196" s="384"/>
      <c r="G196" s="384"/>
      <c r="H196" s="264"/>
      <c r="I196" s="200"/>
    </row>
    <row r="197" spans="1:9" s="23" customFormat="1" ht="27" customHeight="1" x14ac:dyDescent="0.2">
      <c r="A197" s="228"/>
      <c r="B197" s="325"/>
      <c r="C197" s="235"/>
      <c r="D197" s="331" t="s">
        <v>227</v>
      </c>
      <c r="E197" s="88" t="s">
        <v>280</v>
      </c>
      <c r="F197" s="384"/>
      <c r="G197" s="384"/>
      <c r="H197" s="264"/>
      <c r="I197" s="200"/>
    </row>
    <row r="198" spans="1:9" s="23" customFormat="1" ht="27" customHeight="1" x14ac:dyDescent="0.2">
      <c r="A198" s="228"/>
      <c r="B198" s="325"/>
      <c r="C198" s="235"/>
      <c r="D198" s="334" t="s">
        <v>281</v>
      </c>
      <c r="E198" s="327">
        <v>62026</v>
      </c>
      <c r="F198" s="384"/>
      <c r="G198" s="384"/>
      <c r="H198" s="264" t="s">
        <v>196</v>
      </c>
      <c r="I198" s="200"/>
    </row>
    <row r="199" spans="1:9" s="23" customFormat="1" ht="33" customHeight="1" thickBot="1" x14ac:dyDescent="0.25">
      <c r="A199" s="228"/>
      <c r="B199" s="308"/>
      <c r="C199" s="239"/>
      <c r="D199" s="335" t="s">
        <v>282</v>
      </c>
      <c r="E199" s="327">
        <v>62027</v>
      </c>
      <c r="F199" s="395"/>
      <c r="G199" s="395"/>
      <c r="H199" s="240" t="s">
        <v>283</v>
      </c>
      <c r="I199" s="200"/>
    </row>
    <row r="200" spans="1:9" s="56" customFormat="1" ht="18.75" customHeight="1" x14ac:dyDescent="0.2">
      <c r="A200" s="241"/>
      <c r="B200" s="336"/>
      <c r="C200" s="67" t="s">
        <v>284</v>
      </c>
      <c r="D200" s="201"/>
      <c r="E200" s="69">
        <v>6203</v>
      </c>
      <c r="F200" s="388">
        <f>SUM(F201:F210)</f>
        <v>0</v>
      </c>
      <c r="G200" s="388">
        <f>SUM(G201:G210)</f>
        <v>0</v>
      </c>
      <c r="H200" s="337"/>
      <c r="I200" s="243"/>
    </row>
    <row r="201" spans="1:9" s="56" customFormat="1" ht="18.75" customHeight="1" x14ac:dyDescent="0.2">
      <c r="A201" s="241"/>
      <c r="B201" s="332"/>
      <c r="C201" s="70"/>
      <c r="D201" s="338" t="s">
        <v>285</v>
      </c>
      <c r="E201" s="339" t="s">
        <v>286</v>
      </c>
      <c r="F201" s="384"/>
      <c r="G201" s="384"/>
      <c r="H201" s="264" t="s">
        <v>283</v>
      </c>
      <c r="I201" s="243"/>
    </row>
    <row r="202" spans="1:9" s="56" customFormat="1" ht="18.75" customHeight="1" x14ac:dyDescent="0.2">
      <c r="A202" s="241"/>
      <c r="B202" s="332"/>
      <c r="C202" s="70"/>
      <c r="D202" s="338" t="s">
        <v>287</v>
      </c>
      <c r="E202" s="339" t="s">
        <v>288</v>
      </c>
      <c r="F202" s="384"/>
      <c r="G202" s="384"/>
      <c r="H202" s="264" t="s">
        <v>283</v>
      </c>
      <c r="I202" s="243"/>
    </row>
    <row r="203" spans="1:9" s="56" customFormat="1" ht="18.75" customHeight="1" x14ac:dyDescent="0.2">
      <c r="A203" s="241"/>
      <c r="B203" s="332"/>
      <c r="C203" s="70"/>
      <c r="D203" s="338" t="s">
        <v>289</v>
      </c>
      <c r="E203" s="339" t="s">
        <v>290</v>
      </c>
      <c r="F203" s="384"/>
      <c r="G203" s="384"/>
      <c r="H203" s="264" t="s">
        <v>283</v>
      </c>
      <c r="I203" s="243"/>
    </row>
    <row r="204" spans="1:9" s="56" customFormat="1" ht="18.75" customHeight="1" x14ac:dyDescent="0.2">
      <c r="A204" s="241"/>
      <c r="B204" s="332"/>
      <c r="C204" s="70"/>
      <c r="D204" s="338" t="s">
        <v>291</v>
      </c>
      <c r="E204" s="339" t="s">
        <v>292</v>
      </c>
      <c r="F204" s="384"/>
      <c r="G204" s="384"/>
      <c r="H204" s="264" t="s">
        <v>186</v>
      </c>
      <c r="I204" s="243"/>
    </row>
    <row r="205" spans="1:9" s="56" customFormat="1" ht="18.75" customHeight="1" x14ac:dyDescent="0.2">
      <c r="A205" s="241"/>
      <c r="B205" s="332"/>
      <c r="C205" s="70"/>
      <c r="D205" s="338" t="s">
        <v>293</v>
      </c>
      <c r="E205" s="339" t="s">
        <v>294</v>
      </c>
      <c r="F205" s="384"/>
      <c r="G205" s="384"/>
      <c r="H205" s="264" t="s">
        <v>181</v>
      </c>
      <c r="I205" s="243"/>
    </row>
    <row r="206" spans="1:9" s="56" customFormat="1" ht="18.75" customHeight="1" x14ac:dyDescent="0.2">
      <c r="A206" s="241"/>
      <c r="B206" s="332"/>
      <c r="C206" s="70"/>
      <c r="D206" s="338" t="s">
        <v>295</v>
      </c>
      <c r="E206" s="339" t="s">
        <v>296</v>
      </c>
      <c r="F206" s="384"/>
      <c r="G206" s="384"/>
      <c r="H206" s="264" t="s">
        <v>196</v>
      </c>
      <c r="I206" s="243"/>
    </row>
    <row r="207" spans="1:9" s="56" customFormat="1" ht="18.75" customHeight="1" x14ac:dyDescent="0.2">
      <c r="A207" s="241"/>
      <c r="B207" s="332"/>
      <c r="C207" s="272"/>
      <c r="D207" s="338" t="s">
        <v>297</v>
      </c>
      <c r="E207" s="339" t="s">
        <v>298</v>
      </c>
      <c r="F207" s="384"/>
      <c r="G207" s="384"/>
      <c r="H207" s="264" t="s">
        <v>186</v>
      </c>
      <c r="I207" s="243"/>
    </row>
    <row r="208" spans="1:9" s="56" customFormat="1" ht="18.75" customHeight="1" x14ac:dyDescent="0.2">
      <c r="A208" s="241"/>
      <c r="B208" s="332"/>
      <c r="C208" s="272"/>
      <c r="D208" s="338" t="s">
        <v>299</v>
      </c>
      <c r="E208" s="339" t="s">
        <v>300</v>
      </c>
      <c r="F208" s="384"/>
      <c r="G208" s="384"/>
      <c r="H208" s="264" t="s">
        <v>186</v>
      </c>
      <c r="I208" s="243"/>
    </row>
    <row r="209" spans="1:9" s="56" customFormat="1" ht="18.75" customHeight="1" x14ac:dyDescent="0.2">
      <c r="A209" s="241"/>
      <c r="B209" s="332"/>
      <c r="C209" s="272"/>
      <c r="D209" s="338" t="s">
        <v>301</v>
      </c>
      <c r="E209" s="339" t="s">
        <v>302</v>
      </c>
      <c r="F209" s="384"/>
      <c r="G209" s="384"/>
      <c r="H209" s="264" t="s">
        <v>186</v>
      </c>
      <c r="I209" s="243"/>
    </row>
    <row r="210" spans="1:9" s="56" customFormat="1" ht="18.75" customHeight="1" thickBot="1" x14ac:dyDescent="0.25">
      <c r="A210" s="241"/>
      <c r="B210" s="340"/>
      <c r="C210" s="341"/>
      <c r="D210" s="335" t="s">
        <v>303</v>
      </c>
      <c r="E210" s="339" t="s">
        <v>304</v>
      </c>
      <c r="F210" s="395"/>
      <c r="G210" s="395"/>
      <c r="H210" s="264" t="s">
        <v>181</v>
      </c>
      <c r="I210" s="243"/>
    </row>
    <row r="211" spans="1:9" s="56" customFormat="1" ht="18.75" customHeight="1" thickBot="1" x14ac:dyDescent="0.25">
      <c r="A211" s="300"/>
      <c r="B211" s="342"/>
      <c r="C211" s="67" t="s">
        <v>305</v>
      </c>
      <c r="D211" s="343"/>
      <c r="E211" s="327">
        <v>6204</v>
      </c>
      <c r="F211" s="386"/>
      <c r="G211" s="386"/>
      <c r="H211" s="202" t="s">
        <v>181</v>
      </c>
      <c r="I211" s="243"/>
    </row>
    <row r="212" spans="1:9" s="23" customFormat="1" ht="27" customHeight="1" thickTop="1" thickBot="1" x14ac:dyDescent="0.25">
      <c r="A212" s="344" t="s">
        <v>306</v>
      </c>
      <c r="B212" s="345"/>
      <c r="C212" s="345"/>
      <c r="D212" s="346"/>
      <c r="E212" s="347">
        <v>63</v>
      </c>
      <c r="F212" s="410"/>
      <c r="G212" s="410"/>
      <c r="H212" s="348" t="s">
        <v>8</v>
      </c>
      <c r="I212" s="200"/>
    </row>
    <row r="213" spans="1:9" s="23" customFormat="1" ht="27" customHeight="1" x14ac:dyDescent="0.2">
      <c r="A213" s="349" t="s">
        <v>307</v>
      </c>
      <c r="B213" s="345"/>
      <c r="C213" s="345"/>
      <c r="D213" s="346"/>
      <c r="E213" s="347">
        <v>64</v>
      </c>
      <c r="F213" s="410"/>
      <c r="G213" s="410"/>
      <c r="H213" s="348" t="s">
        <v>8</v>
      </c>
      <c r="I213" s="200"/>
    </row>
    <row r="214" spans="1:9" s="23" customFormat="1" ht="27" customHeight="1" x14ac:dyDescent="0.2">
      <c r="A214" s="344" t="s">
        <v>308</v>
      </c>
      <c r="B214" s="345"/>
      <c r="C214" s="345"/>
      <c r="D214" s="346"/>
      <c r="E214" s="347">
        <v>65</v>
      </c>
      <c r="F214" s="410"/>
      <c r="G214" s="410"/>
      <c r="H214" s="348" t="s">
        <v>8</v>
      </c>
      <c r="I214" s="200"/>
    </row>
    <row r="215" spans="1:9" s="23" customFormat="1" ht="27" customHeight="1" x14ac:dyDescent="0.2">
      <c r="A215" s="344" t="s">
        <v>309</v>
      </c>
      <c r="B215" s="345"/>
      <c r="C215" s="345"/>
      <c r="D215" s="346"/>
      <c r="E215" s="347">
        <v>66</v>
      </c>
      <c r="F215" s="410"/>
      <c r="G215" s="410"/>
      <c r="H215" s="348" t="s">
        <v>8</v>
      </c>
      <c r="I215" s="200"/>
    </row>
    <row r="216" spans="1:9" s="23" customFormat="1" ht="27" customHeight="1" x14ac:dyDescent="0.2">
      <c r="A216" s="350" t="s">
        <v>310</v>
      </c>
      <c r="B216" s="351"/>
      <c r="C216" s="351"/>
      <c r="D216" s="352"/>
      <c r="E216" s="347" t="s">
        <v>311</v>
      </c>
      <c r="F216" s="411">
        <f>SUM(F215+F214+F213+F212+F156+F14+F8)</f>
        <v>0</v>
      </c>
      <c r="G216" s="411">
        <f>SUM(G215+G214+G213+G212+G156+G14+G8)</f>
        <v>0</v>
      </c>
      <c r="H216" s="353"/>
      <c r="I216" s="200"/>
    </row>
    <row r="217" spans="1:9" s="23" customFormat="1" ht="27" customHeight="1" x14ac:dyDescent="0.2">
      <c r="A217" s="354"/>
      <c r="B217" s="184"/>
      <c r="C217" s="184"/>
      <c r="D217" s="185"/>
      <c r="E217" s="355"/>
      <c r="F217" s="356"/>
      <c r="G217" s="357"/>
      <c r="H217" s="167"/>
      <c r="I217" s="200"/>
    </row>
    <row r="218" spans="1:9" s="23" customFormat="1" ht="27" customHeight="1" x14ac:dyDescent="0.2">
      <c r="A218" s="448" t="s">
        <v>312</v>
      </c>
      <c r="B218" s="448"/>
      <c r="C218" s="448"/>
      <c r="D218" s="448"/>
      <c r="E218" s="448"/>
      <c r="F218" s="448"/>
      <c r="G218" s="448"/>
      <c r="H218" s="448"/>
      <c r="I218" s="200"/>
    </row>
    <row r="219" spans="1:9" s="23" customFormat="1" ht="45" customHeight="1" x14ac:dyDescent="0.2">
      <c r="A219" s="358"/>
      <c r="B219" s="167"/>
      <c r="C219" s="167"/>
      <c r="D219" s="167"/>
      <c r="E219" s="149">
        <f>F5</f>
        <v>2027</v>
      </c>
      <c r="F219" s="149" t="s">
        <v>313</v>
      </c>
      <c r="G219" s="149">
        <f>G5</f>
        <v>2028</v>
      </c>
      <c r="H219" s="359" t="s">
        <v>314</v>
      </c>
      <c r="I219" s="200"/>
    </row>
    <row r="220" spans="1:9" s="23" customFormat="1" ht="25.15" customHeight="1" x14ac:dyDescent="0.2">
      <c r="A220" s="360"/>
      <c r="B220" s="361"/>
      <c r="C220" s="229"/>
      <c r="D220" s="362" t="s">
        <v>315</v>
      </c>
      <c r="E220" s="12">
        <f>SUMIF(H7:H215,"I",F7:F215)</f>
        <v>0</v>
      </c>
      <c r="F220" s="13" t="e">
        <f>E220/$F$216</f>
        <v>#DIV/0!</v>
      </c>
      <c r="G220" s="12">
        <f>SUMIF(H7:H215,"I",G7:G215)</f>
        <v>0</v>
      </c>
      <c r="H220" s="13" t="e">
        <f>G220/$G$216</f>
        <v>#DIV/0!</v>
      </c>
      <c r="I220" s="200"/>
    </row>
    <row r="221" spans="1:9" s="23" customFormat="1" ht="25.15" customHeight="1" x14ac:dyDescent="0.2">
      <c r="A221" s="360"/>
      <c r="B221" s="361"/>
      <c r="C221" s="229"/>
      <c r="D221" s="250" t="s">
        <v>316</v>
      </c>
      <c r="E221" s="12">
        <f>SUMIF(H7:H215,"ACT",F7:F215)</f>
        <v>0</v>
      </c>
      <c r="F221" s="13" t="e">
        <f>E221/$F$216</f>
        <v>#DIV/0!</v>
      </c>
      <c r="G221" s="12">
        <f>SUMIF(H7:H215,"ACT",G7:G215)</f>
        <v>0</v>
      </c>
      <c r="H221" s="13" t="e">
        <f>G221/$G$216</f>
        <v>#DIV/0!</v>
      </c>
      <c r="I221" s="200"/>
    </row>
    <row r="222" spans="1:9" s="23" customFormat="1" ht="25.15" customHeight="1" x14ac:dyDescent="0.2">
      <c r="A222" s="360"/>
      <c r="B222" s="361"/>
      <c r="C222" s="229"/>
      <c r="D222" s="250" t="s">
        <v>317</v>
      </c>
      <c r="E222" s="12">
        <f>SUMIF(H7:H215,"F",F7:F215)</f>
        <v>0</v>
      </c>
      <c r="F222" s="13" t="e">
        <f>E222/$F$216</f>
        <v>#DIV/0!</v>
      </c>
      <c r="G222" s="12">
        <f>SUMIF(H7:H215,"F",G7:G215)</f>
        <v>0</v>
      </c>
      <c r="H222" s="13" t="e">
        <f>G222/$G$216</f>
        <v>#DIV/0!</v>
      </c>
      <c r="I222" s="200"/>
    </row>
    <row r="223" spans="1:9" s="23" customFormat="1" ht="27" customHeight="1" x14ac:dyDescent="0.2">
      <c r="A223" s="363"/>
      <c r="B223" s="364"/>
      <c r="C223" s="365"/>
      <c r="D223" s="366" t="s">
        <v>318</v>
      </c>
      <c r="E223" s="14">
        <f>SUM(E220+E221+E222)</f>
        <v>0</v>
      </c>
      <c r="F223" s="15" t="e">
        <f>E223/$F$216</f>
        <v>#DIV/0!</v>
      </c>
      <c r="G223" s="14">
        <f>SUM(G220+G221+G222)</f>
        <v>0</v>
      </c>
      <c r="H223" s="15" t="e">
        <f>G223/$G$216</f>
        <v>#DIV/0!</v>
      </c>
      <c r="I223" s="200"/>
    </row>
    <row r="224" spans="1:9" s="23" customFormat="1" ht="27" customHeight="1" x14ac:dyDescent="0.2">
      <c r="A224" s="445"/>
      <c r="B224" s="445"/>
      <c r="C224" s="445"/>
      <c r="D224" s="445"/>
      <c r="E224" s="445"/>
      <c r="F224" s="445"/>
      <c r="G224" s="445"/>
      <c r="H224" s="167"/>
      <c r="I224" s="200"/>
    </row>
    <row r="225" spans="1:9" s="23" customFormat="1" ht="45" customHeight="1" x14ac:dyDescent="0.2">
      <c r="A225" s="367"/>
      <c r="B225" s="368"/>
      <c r="C225" s="368"/>
      <c r="D225" s="369" t="s">
        <v>319</v>
      </c>
      <c r="E225" s="149">
        <f>F5</f>
        <v>2027</v>
      </c>
      <c r="F225" s="370" t="s">
        <v>313</v>
      </c>
      <c r="G225" s="149">
        <f>G5</f>
        <v>2028</v>
      </c>
      <c r="H225" s="370" t="s">
        <v>320</v>
      </c>
      <c r="I225" s="200"/>
    </row>
    <row r="226" spans="1:9" s="23" customFormat="1" ht="25.15" customHeight="1" x14ac:dyDescent="0.2">
      <c r="A226" s="371"/>
      <c r="D226" s="372" t="s">
        <v>321</v>
      </c>
      <c r="E226" s="16">
        <f>SUMIF(H7:H215,"MSF",F7:F215)</f>
        <v>0</v>
      </c>
      <c r="F226" s="17" t="e">
        <f t="shared" ref="F226:F234" si="0">E226/$F$216</f>
        <v>#DIV/0!</v>
      </c>
      <c r="G226" s="16">
        <f>SUMIF(H7:H215,"MSF",G7:G215)</f>
        <v>0</v>
      </c>
      <c r="H226" s="13" t="e">
        <f>G226/$G$216</f>
        <v>#DIV/0!</v>
      </c>
      <c r="I226" s="200"/>
    </row>
    <row r="227" spans="1:9" s="23" customFormat="1" ht="25.15" customHeight="1" thickTop="1" thickBot="1" x14ac:dyDescent="0.25">
      <c r="A227" s="371"/>
      <c r="D227" s="373" t="s">
        <v>322</v>
      </c>
      <c r="E227" s="16">
        <f>SUMIF(H7:H215,"MSRP",F7:F215)</f>
        <v>0</v>
      </c>
      <c r="F227" s="17" t="e">
        <f t="shared" si="0"/>
        <v>#DIV/0!</v>
      </c>
      <c r="G227" s="16">
        <f>SUMIF(H7:H215,"MSRP",G7:G215)</f>
        <v>0</v>
      </c>
      <c r="H227" s="13" t="e">
        <f>G227/$G$216</f>
        <v>#DIV/0!</v>
      </c>
      <c r="I227" s="200"/>
    </row>
    <row r="228" spans="1:9" s="23" customFormat="1" ht="25.15" customHeight="1" thickTop="1" thickBot="1" x14ac:dyDescent="0.25">
      <c r="A228" s="371"/>
      <c r="D228" s="373" t="s">
        <v>323</v>
      </c>
      <c r="E228" s="16">
        <f>SUMIF(H7:H215,"MSACT",F7:F215)</f>
        <v>0</v>
      </c>
      <c r="F228" s="17" t="e">
        <f t="shared" si="0"/>
        <v>#DIV/0!</v>
      </c>
      <c r="G228" s="16">
        <f>SUMIF(H7:H215,"MSACT",G7:G215)</f>
        <v>0</v>
      </c>
      <c r="H228" s="13" t="e">
        <f>G228/$G$216</f>
        <v>#DIV/0!</v>
      </c>
      <c r="I228" s="200"/>
    </row>
    <row r="229" spans="1:9" s="23" customFormat="1" ht="25.15" customHeight="1" x14ac:dyDescent="0.2">
      <c r="A229" s="371"/>
      <c r="D229" s="250" t="s">
        <v>324</v>
      </c>
      <c r="E229" s="16">
        <f>SUMIF(H7:H215,"MSDIV",F7:F215)</f>
        <v>0</v>
      </c>
      <c r="F229" s="17" t="e">
        <f t="shared" si="0"/>
        <v>#DIV/0!</v>
      </c>
      <c r="G229" s="16">
        <f>SUMIF(H7:H215,"MSDIV",G7:G215)</f>
        <v>0</v>
      </c>
      <c r="H229" s="13" t="e">
        <f>G229/$G$216</f>
        <v>#DIV/0!</v>
      </c>
      <c r="I229" s="200"/>
    </row>
    <row r="230" spans="1:9" s="23" customFormat="1" ht="27" customHeight="1" x14ac:dyDescent="0.2">
      <c r="A230" s="371"/>
      <c r="D230" s="374" t="s">
        <v>325</v>
      </c>
      <c r="E230" s="14">
        <f>SUM(E226+E227+E228+E229)</f>
        <v>0</v>
      </c>
      <c r="F230" s="15" t="e">
        <f t="shared" si="0"/>
        <v>#DIV/0!</v>
      </c>
      <c r="G230" s="14">
        <f>SUM(G226+G227+G228+G229)</f>
        <v>0</v>
      </c>
      <c r="H230" s="15" t="e">
        <f>G230/$G$216</f>
        <v>#DIV/0!</v>
      </c>
      <c r="I230" s="200"/>
    </row>
    <row r="231" spans="1:9" s="23" customFormat="1" ht="25.15" customHeight="1" x14ac:dyDescent="0.2">
      <c r="A231" s="360"/>
      <c r="B231" s="361"/>
      <c r="C231" s="229"/>
      <c r="D231" s="362" t="s">
        <v>326</v>
      </c>
      <c r="E231" s="16">
        <f>SUMIF(H7:H215,"MSA",F7:F215)</f>
        <v>0</v>
      </c>
      <c r="F231" s="17" t="e">
        <f t="shared" si="0"/>
        <v>#DIV/0!</v>
      </c>
      <c r="G231" s="16">
        <f>SUMIF(H7:H215,"MSA",G7:G215)</f>
        <v>0</v>
      </c>
      <c r="H231" s="13" t="e">
        <f>G231/G$216</f>
        <v>#DIV/0!</v>
      </c>
      <c r="I231" s="200"/>
    </row>
    <row r="232" spans="1:9" s="23" customFormat="1" ht="25.15" customHeight="1" x14ac:dyDescent="0.2">
      <c r="A232" s="360"/>
      <c r="B232" s="361"/>
      <c r="C232" s="229"/>
      <c r="D232" s="250" t="s">
        <v>327</v>
      </c>
      <c r="E232" s="16">
        <f>SUMIF(H7:H215,"MSAT",F7:F215)</f>
        <v>0</v>
      </c>
      <c r="F232" s="17" t="e">
        <f t="shared" si="0"/>
        <v>#DIV/0!</v>
      </c>
      <c r="G232" s="16">
        <f>SUMIF(H7:H215,"MSAT",G7:G215)</f>
        <v>0</v>
      </c>
      <c r="H232" s="13" t="e">
        <f>G232/G$216</f>
        <v>#DIV/0!</v>
      </c>
      <c r="I232" s="200"/>
    </row>
    <row r="233" spans="1:9" ht="25.15" customHeight="1" x14ac:dyDescent="0.2">
      <c r="A233" s="173"/>
      <c r="D233" s="250" t="s">
        <v>328</v>
      </c>
      <c r="E233" s="16">
        <f>SUMIF(H7:H215,"MSAA",F7:F215)</f>
        <v>0</v>
      </c>
      <c r="F233" s="17" t="e">
        <f t="shared" si="0"/>
        <v>#DIV/0!</v>
      </c>
      <c r="G233" s="16">
        <f>SUMIF(H7:H215,"MSAA",G7:G215)</f>
        <v>0</v>
      </c>
      <c r="H233" s="13" t="e">
        <f>G233/G$216</f>
        <v>#DIV/0!</v>
      </c>
    </row>
    <row r="234" spans="1:9" ht="27" customHeight="1" x14ac:dyDescent="0.2">
      <c r="A234" s="173"/>
      <c r="D234" s="376" t="s">
        <v>329</v>
      </c>
      <c r="E234" s="14">
        <f>SUM(E231+E232+E233)</f>
        <v>0</v>
      </c>
      <c r="F234" s="15" t="e">
        <f t="shared" si="0"/>
        <v>#DIV/0!</v>
      </c>
      <c r="G234" s="14">
        <f>SUM(G231+G232+G233)</f>
        <v>0</v>
      </c>
      <c r="H234" s="15" t="e">
        <f>G234/G$216</f>
        <v>#DIV/0!</v>
      </c>
    </row>
    <row r="235" spans="1:9" ht="10.15" customHeight="1" x14ac:dyDescent="0.2">
      <c r="A235" s="173"/>
      <c r="D235" s="250"/>
      <c r="E235" s="412"/>
      <c r="F235" s="413"/>
      <c r="G235" s="412"/>
      <c r="H235" s="414"/>
    </row>
    <row r="236" spans="1:9" ht="27" customHeight="1" x14ac:dyDescent="0.2">
      <c r="A236" s="377"/>
      <c r="B236" s="378"/>
      <c r="C236" s="378"/>
      <c r="D236" s="379" t="s">
        <v>330</v>
      </c>
      <c r="E236" s="19">
        <f>SUM(E230+E234)</f>
        <v>0</v>
      </c>
      <c r="F236" s="20" t="e">
        <f>SUM(F230+F234)</f>
        <v>#DIV/0!</v>
      </c>
      <c r="G236" s="19">
        <f>SUM(G230+G234)</f>
        <v>0</v>
      </c>
      <c r="H236" s="20" t="e">
        <f>SUM(H230+H234)</f>
        <v>#DIV/0!</v>
      </c>
    </row>
    <row r="238" spans="1:9" x14ac:dyDescent="0.25">
      <c r="F238" s="382"/>
      <c r="G238" s="382"/>
    </row>
  </sheetData>
  <sheetProtection sheet="1" objects="1" scenarios="1" formatCells="0" formatColumns="0" formatRows="0" insertColumns="0" insertRows="0" deleteColumns="0" deleteRows="0" sort="0" autoFilter="0"/>
  <mergeCells count="8">
    <mergeCell ref="A224:G224"/>
    <mergeCell ref="A1:H1"/>
    <mergeCell ref="C90:D90"/>
    <mergeCell ref="A218:H218"/>
    <mergeCell ref="C67:D67"/>
    <mergeCell ref="C70:D70"/>
    <mergeCell ref="C89:D89"/>
    <mergeCell ref="C145:D145"/>
  </mergeCells>
  <phoneticPr fontId="46" type="noConversion"/>
  <dataValidations count="2">
    <dataValidation type="list" allowBlank="1" showInputMessage="1" showErrorMessage="1" sqref="G5" xr:uid="{93689149-1E02-442C-8549-6B6262F05788}">
      <formula1>"2028,2028-2029"</formula1>
    </dataValidation>
    <dataValidation type="list" allowBlank="1" showInputMessage="1" showErrorMessage="1" sqref="F5" xr:uid="{BE5B0126-939B-4DA6-808E-EB7A5611013D}">
      <formula1>"2027, 2027-2028"</formula1>
    </dataValidation>
  </dataValidations>
  <pageMargins left="0.59027777777777801" right="0.59027777777777801" top="1.0631944444444399" bottom="0.98402777777777795" header="0.51180555555555496" footer="0.51180555555555496"/>
  <pageSetup paperSize="9" scale="65" firstPageNumber="0" orientation="landscape" horizontalDpi="300" verticalDpi="300" r:id="rId1"/>
  <headerFooter>
    <oddHeader>&amp;CCFWB - ASBL - BUDGET  PREVISIONNEL (Contrat-programme)</oddHeader>
    <oddFooter>&amp;R&amp;P / 12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MJ176"/>
  <sheetViews>
    <sheetView topLeftCell="A119" zoomScale="120" zoomScaleNormal="120" workbookViewId="0">
      <selection activeCell="G5" sqref="G5"/>
    </sheetView>
  </sheetViews>
  <sheetFormatPr baseColWidth="10" defaultColWidth="9.140625" defaultRowHeight="15" x14ac:dyDescent="0.2"/>
  <cols>
    <col min="1" max="3" width="3.5703125" style="139" customWidth="1"/>
    <col min="4" max="4" width="69.5703125" style="139" customWidth="1"/>
    <col min="5" max="5" width="13.7109375" style="23" customWidth="1"/>
    <col min="6" max="7" width="15.7109375" style="23" customWidth="1"/>
    <col min="8" max="8" width="20.28515625" style="23" customWidth="1"/>
    <col min="9" max="1024" width="10.85546875" style="23" customWidth="1"/>
    <col min="1025" max="16384" width="9.140625" style="24"/>
  </cols>
  <sheetData>
    <row r="1" spans="1:8" ht="36" customHeight="1" x14ac:dyDescent="0.2">
      <c r="A1" s="446" t="s">
        <v>331</v>
      </c>
      <c r="B1" s="446"/>
      <c r="C1" s="446"/>
      <c r="D1" s="446"/>
      <c r="E1" s="446"/>
      <c r="F1" s="446"/>
      <c r="G1" s="446"/>
    </row>
    <row r="2" spans="1:8" ht="6.4" customHeight="1" x14ac:dyDescent="0.2">
      <c r="A2" s="25"/>
      <c r="B2" s="26"/>
      <c r="C2" s="26"/>
      <c r="D2" s="27"/>
      <c r="E2" s="28"/>
      <c r="F2" s="29"/>
      <c r="G2" s="29"/>
    </row>
    <row r="3" spans="1:8" ht="15.75" x14ac:dyDescent="0.2">
      <c r="A3" s="25"/>
      <c r="B3" s="26"/>
      <c r="C3" s="26"/>
      <c r="D3" s="30" t="s">
        <v>332</v>
      </c>
      <c r="E3" s="31"/>
      <c r="F3" s="28"/>
      <c r="G3" s="28"/>
    </row>
    <row r="4" spans="1:8" ht="19.899999999999999" customHeight="1" x14ac:dyDescent="0.2">
      <c r="A4" s="25"/>
      <c r="B4" s="26"/>
      <c r="C4" s="26"/>
      <c r="D4" s="32"/>
      <c r="E4" s="28"/>
      <c r="F4" s="29"/>
      <c r="G4" s="29"/>
    </row>
    <row r="5" spans="1:8" ht="19.899999999999999" customHeight="1" x14ac:dyDescent="0.2">
      <c r="A5" s="33"/>
      <c r="B5" s="34"/>
      <c r="C5" s="34"/>
      <c r="D5" s="35"/>
      <c r="E5" s="36"/>
      <c r="F5" s="37">
        <v>2027</v>
      </c>
      <c r="G5" s="37">
        <v>2028</v>
      </c>
    </row>
    <row r="6" spans="1:8" ht="40.5" customHeight="1" x14ac:dyDescent="0.2">
      <c r="A6" s="38" t="s">
        <v>333</v>
      </c>
      <c r="B6" s="26"/>
      <c r="C6" s="26"/>
      <c r="D6" s="39"/>
      <c r="E6" s="40" t="s">
        <v>2</v>
      </c>
      <c r="F6" s="41" t="s">
        <v>3</v>
      </c>
      <c r="G6" s="41" t="s">
        <v>3</v>
      </c>
    </row>
    <row r="7" spans="1:8" ht="40.15" customHeight="1" x14ac:dyDescent="0.2">
      <c r="A7" s="42" t="s">
        <v>334</v>
      </c>
      <c r="B7" s="43"/>
      <c r="C7" s="43"/>
      <c r="D7" s="44"/>
      <c r="E7" s="45" t="s">
        <v>335</v>
      </c>
      <c r="F7" s="416">
        <f>SUM(F8+F74+F75+F76+F148)</f>
        <v>0</v>
      </c>
      <c r="G7" s="416">
        <f>SUM(G8+G74+G75+G76+G148)</f>
        <v>0</v>
      </c>
    </row>
    <row r="8" spans="1:8" ht="27" customHeight="1" x14ac:dyDescent="0.2">
      <c r="A8" s="46" t="s">
        <v>336</v>
      </c>
      <c r="B8" s="47"/>
      <c r="C8" s="48"/>
      <c r="D8" s="49"/>
      <c r="E8" s="50">
        <v>70</v>
      </c>
      <c r="F8" s="417">
        <f>SUM(F9+F15+F29+F40+F48+F67+F72+F73)</f>
        <v>0</v>
      </c>
      <c r="G8" s="417">
        <f>SUM(G9+G15+G29+G40+G48+G67+G72+G73)</f>
        <v>0</v>
      </c>
    </row>
    <row r="9" spans="1:8" s="56" customFormat="1" ht="18.75" customHeight="1" x14ac:dyDescent="0.2">
      <c r="A9" s="51"/>
      <c r="B9" s="52" t="s">
        <v>337</v>
      </c>
      <c r="C9" s="53"/>
      <c r="D9" s="54"/>
      <c r="E9" s="55">
        <v>700</v>
      </c>
      <c r="F9" s="151">
        <f>SUM(F10:F14)</f>
        <v>0</v>
      </c>
      <c r="G9" s="151">
        <f>SUM(G10:G14)</f>
        <v>0</v>
      </c>
    </row>
    <row r="10" spans="1:8" s="56" customFormat="1" ht="28.5" customHeight="1" x14ac:dyDescent="0.2">
      <c r="A10" s="51"/>
      <c r="B10" s="57"/>
      <c r="C10" s="26" t="s">
        <v>338</v>
      </c>
      <c r="D10" s="26"/>
      <c r="E10" s="58">
        <v>7000</v>
      </c>
      <c r="F10" s="1"/>
      <c r="G10" s="1"/>
    </row>
    <row r="11" spans="1:8" s="56" customFormat="1" ht="18.75" customHeight="1" x14ac:dyDescent="0.2">
      <c r="A11" s="51"/>
      <c r="B11" s="57"/>
      <c r="C11" s="26" t="s">
        <v>339</v>
      </c>
      <c r="D11" s="26"/>
      <c r="E11" s="58">
        <v>7001</v>
      </c>
      <c r="F11" s="1"/>
      <c r="G11" s="1"/>
    </row>
    <row r="12" spans="1:8" s="56" customFormat="1" ht="18.75" customHeight="1" x14ac:dyDescent="0.2">
      <c r="A12" s="51"/>
      <c r="B12" s="57"/>
      <c r="C12" s="26" t="s">
        <v>340</v>
      </c>
      <c r="D12" s="26"/>
      <c r="E12" s="58">
        <v>7002</v>
      </c>
      <c r="F12" s="1"/>
      <c r="G12" s="1"/>
    </row>
    <row r="13" spans="1:8" s="56" customFormat="1" ht="18.75" customHeight="1" x14ac:dyDescent="0.2">
      <c r="A13" s="51"/>
      <c r="B13" s="57"/>
      <c r="C13" s="26" t="s">
        <v>341</v>
      </c>
      <c r="D13" s="26"/>
      <c r="E13" s="58">
        <v>7008</v>
      </c>
      <c r="F13" s="1"/>
      <c r="G13" s="1"/>
    </row>
    <row r="14" spans="1:8" s="56" customFormat="1" ht="18.75" customHeight="1" thickBot="1" x14ac:dyDescent="0.25">
      <c r="A14" s="51"/>
      <c r="B14" s="59"/>
      <c r="C14" s="60" t="s">
        <v>342</v>
      </c>
      <c r="D14" s="60"/>
      <c r="E14" s="61">
        <v>7009</v>
      </c>
      <c r="F14" s="3"/>
      <c r="G14" s="3"/>
    </row>
    <row r="15" spans="1:8" ht="27" customHeight="1" x14ac:dyDescent="0.2">
      <c r="A15" s="62"/>
      <c r="B15" s="63" t="s">
        <v>343</v>
      </c>
      <c r="C15" s="64"/>
      <c r="D15" s="65"/>
      <c r="E15" s="66">
        <v>701</v>
      </c>
      <c r="F15" s="152">
        <f>SUM(F16+F21+F23+F24+F25+F26+F27+F28)</f>
        <v>0</v>
      </c>
      <c r="G15" s="152">
        <f>SUM(G16+G21+G23+G24+G25+G26+G27+G28)</f>
        <v>0</v>
      </c>
      <c r="H15" s="455"/>
    </row>
    <row r="16" spans="1:8" ht="27" customHeight="1" x14ac:dyDescent="0.2">
      <c r="A16" s="62"/>
      <c r="B16" s="57"/>
      <c r="C16" s="67" t="s">
        <v>344</v>
      </c>
      <c r="D16" s="68"/>
      <c r="E16" s="69">
        <v>7010</v>
      </c>
      <c r="F16" s="153">
        <f>SUM(F17:F20)</f>
        <v>0</v>
      </c>
      <c r="G16" s="153">
        <f>SUM(G17:G20)</f>
        <v>0</v>
      </c>
      <c r="H16" s="455"/>
    </row>
    <row r="17" spans="1:8" ht="27" customHeight="1" x14ac:dyDescent="0.2">
      <c r="A17" s="62"/>
      <c r="B17" s="57"/>
      <c r="C17" s="70"/>
      <c r="D17" s="39" t="s">
        <v>345</v>
      </c>
      <c r="E17" s="71" t="s">
        <v>346</v>
      </c>
      <c r="F17" s="1"/>
      <c r="G17" s="1"/>
      <c r="H17" s="455"/>
    </row>
    <row r="18" spans="1:8" ht="27" customHeight="1" x14ac:dyDescent="0.2">
      <c r="A18" s="62"/>
      <c r="B18" s="57"/>
      <c r="C18" s="70"/>
      <c r="D18" s="39" t="s">
        <v>347</v>
      </c>
      <c r="E18" s="71" t="s">
        <v>348</v>
      </c>
      <c r="F18" s="1"/>
      <c r="G18" s="1"/>
    </row>
    <row r="19" spans="1:8" ht="27" customHeight="1" x14ac:dyDescent="0.2">
      <c r="A19" s="62"/>
      <c r="B19" s="57"/>
      <c r="C19" s="70"/>
      <c r="D19" s="39" t="s">
        <v>349</v>
      </c>
      <c r="E19" s="71" t="s">
        <v>350</v>
      </c>
      <c r="F19" s="1"/>
      <c r="G19" s="1"/>
    </row>
    <row r="20" spans="1:8" ht="27" customHeight="1" x14ac:dyDescent="0.2">
      <c r="A20" s="62"/>
      <c r="B20" s="57"/>
      <c r="C20" s="72"/>
      <c r="D20" s="73" t="s">
        <v>351</v>
      </c>
      <c r="E20" s="74" t="s">
        <v>352</v>
      </c>
      <c r="F20" s="2"/>
      <c r="G20" s="2"/>
    </row>
    <row r="21" spans="1:8" ht="27" customHeight="1" x14ac:dyDescent="0.2">
      <c r="A21" s="62"/>
      <c r="B21" s="57"/>
      <c r="C21" s="26" t="s">
        <v>353</v>
      </c>
      <c r="D21" s="26"/>
      <c r="E21" s="58">
        <v>7011</v>
      </c>
      <c r="F21" s="1"/>
      <c r="G21" s="1"/>
    </row>
    <row r="22" spans="1:8" ht="27" customHeight="1" x14ac:dyDescent="0.2">
      <c r="A22" s="62"/>
      <c r="B22" s="57"/>
      <c r="C22" s="26" t="s">
        <v>354</v>
      </c>
      <c r="D22" s="26"/>
      <c r="E22" s="58"/>
      <c r="F22" s="437"/>
      <c r="G22" s="437"/>
      <c r="H22" s="418"/>
    </row>
    <row r="23" spans="1:8" ht="27" customHeight="1" x14ac:dyDescent="0.2">
      <c r="A23" s="62"/>
      <c r="B23" s="57"/>
      <c r="C23" s="463" t="s">
        <v>355</v>
      </c>
      <c r="D23" s="463"/>
      <c r="E23" s="58">
        <v>7012</v>
      </c>
      <c r="F23" s="1"/>
      <c r="G23" s="1"/>
    </row>
    <row r="24" spans="1:8" ht="27" customHeight="1" x14ac:dyDescent="0.2">
      <c r="A24" s="62"/>
      <c r="B24" s="57"/>
      <c r="C24" s="463" t="s">
        <v>356</v>
      </c>
      <c r="D24" s="463"/>
      <c r="E24" s="58">
        <v>7013</v>
      </c>
      <c r="F24" s="1"/>
      <c r="G24" s="1"/>
    </row>
    <row r="25" spans="1:8" ht="27" customHeight="1" x14ac:dyDescent="0.2">
      <c r="A25" s="62"/>
      <c r="B25" s="57"/>
      <c r="C25" s="26" t="s">
        <v>357</v>
      </c>
      <c r="D25" s="26"/>
      <c r="E25" s="58">
        <v>7014</v>
      </c>
      <c r="F25" s="1"/>
      <c r="G25" s="1"/>
    </row>
    <row r="26" spans="1:8" ht="27" customHeight="1" x14ac:dyDescent="0.2">
      <c r="A26" s="62"/>
      <c r="B26" s="57"/>
      <c r="C26" s="26" t="s">
        <v>358</v>
      </c>
      <c r="D26" s="26"/>
      <c r="E26" s="58">
        <v>7015</v>
      </c>
      <c r="F26" s="1"/>
      <c r="G26" s="1"/>
    </row>
    <row r="27" spans="1:8" ht="27" customHeight="1" x14ac:dyDescent="0.2">
      <c r="A27" s="62"/>
      <c r="B27" s="57"/>
      <c r="C27" s="26" t="s">
        <v>359</v>
      </c>
      <c r="D27" s="26"/>
      <c r="E27" s="58">
        <v>7016</v>
      </c>
      <c r="F27" s="1"/>
      <c r="G27" s="1"/>
    </row>
    <row r="28" spans="1:8" ht="27" customHeight="1" x14ac:dyDescent="0.2">
      <c r="A28" s="62"/>
      <c r="B28" s="59"/>
      <c r="C28" s="60" t="s">
        <v>360</v>
      </c>
      <c r="D28" s="60"/>
      <c r="E28" s="61">
        <v>7019</v>
      </c>
      <c r="F28" s="3"/>
      <c r="G28" s="3"/>
    </row>
    <row r="29" spans="1:8" ht="27" customHeight="1" x14ac:dyDescent="0.2">
      <c r="A29" s="62"/>
      <c r="B29" s="75" t="s">
        <v>361</v>
      </c>
      <c r="C29" s="76"/>
      <c r="D29" s="77"/>
      <c r="E29" s="78">
        <v>702</v>
      </c>
      <c r="F29" s="152">
        <f>SUM(F30+F31+F32+F33+F34+F35+F36+F38+F39)</f>
        <v>0</v>
      </c>
      <c r="G29" s="152">
        <f>SUM(G30+G31+G32+G33+G34+G35+G36+G38+G39)</f>
        <v>0</v>
      </c>
    </row>
    <row r="30" spans="1:8" ht="27" customHeight="1" x14ac:dyDescent="0.2">
      <c r="A30" s="62"/>
      <c r="B30" s="57"/>
      <c r="C30" s="462" t="s">
        <v>362</v>
      </c>
      <c r="D30" s="462"/>
      <c r="E30" s="58">
        <v>7020</v>
      </c>
      <c r="F30" s="1"/>
      <c r="G30" s="1"/>
    </row>
    <row r="31" spans="1:8" ht="27" customHeight="1" x14ac:dyDescent="0.2">
      <c r="A31" s="62"/>
      <c r="B31" s="57"/>
      <c r="C31" s="462" t="s">
        <v>363</v>
      </c>
      <c r="D31" s="462"/>
      <c r="E31" s="58">
        <v>7021</v>
      </c>
      <c r="F31" s="1"/>
      <c r="G31" s="1"/>
    </row>
    <row r="32" spans="1:8" ht="27" customHeight="1" x14ac:dyDescent="0.2">
      <c r="A32" s="62"/>
      <c r="B32" s="57"/>
      <c r="C32" s="462" t="s">
        <v>364</v>
      </c>
      <c r="D32" s="462"/>
      <c r="E32" s="58">
        <v>7022</v>
      </c>
      <c r="F32" s="1"/>
      <c r="G32" s="1"/>
    </row>
    <row r="33" spans="1:7" ht="27" customHeight="1" x14ac:dyDescent="0.2">
      <c r="A33" s="62"/>
      <c r="B33" s="57"/>
      <c r="C33" s="462" t="s">
        <v>365</v>
      </c>
      <c r="D33" s="462"/>
      <c r="E33" s="58">
        <v>7023</v>
      </c>
      <c r="F33" s="1"/>
      <c r="G33" s="1"/>
    </row>
    <row r="34" spans="1:7" ht="27" customHeight="1" x14ac:dyDescent="0.2">
      <c r="A34" s="62"/>
      <c r="B34" s="57"/>
      <c r="C34" s="462" t="s">
        <v>366</v>
      </c>
      <c r="D34" s="462"/>
      <c r="E34" s="58">
        <v>7024</v>
      </c>
      <c r="F34" s="1"/>
      <c r="G34" s="1"/>
    </row>
    <row r="35" spans="1:7" ht="27" customHeight="1" x14ac:dyDescent="0.2">
      <c r="A35" s="62"/>
      <c r="B35" s="57"/>
      <c r="C35" s="26" t="s">
        <v>367</v>
      </c>
      <c r="D35" s="26"/>
      <c r="E35" s="58">
        <v>7025</v>
      </c>
      <c r="F35" s="1"/>
      <c r="G35" s="1"/>
    </row>
    <row r="36" spans="1:7" ht="27" customHeight="1" x14ac:dyDescent="0.2">
      <c r="A36" s="62"/>
      <c r="B36" s="57"/>
      <c r="C36" s="26" t="s">
        <v>368</v>
      </c>
      <c r="D36" s="26"/>
      <c r="E36" s="58">
        <v>7026</v>
      </c>
      <c r="F36" s="1"/>
      <c r="G36" s="1"/>
    </row>
    <row r="37" spans="1:7" ht="27" customHeight="1" x14ac:dyDescent="0.2">
      <c r="A37" s="62"/>
      <c r="B37" s="57"/>
      <c r="C37" s="26" t="s">
        <v>369</v>
      </c>
      <c r="D37" s="26"/>
      <c r="E37" s="58"/>
      <c r="F37" s="437"/>
      <c r="G37" s="437"/>
    </row>
    <row r="38" spans="1:7" ht="27" customHeight="1" x14ac:dyDescent="0.2">
      <c r="A38" s="62"/>
      <c r="B38" s="57"/>
      <c r="C38" s="26" t="s">
        <v>370</v>
      </c>
      <c r="D38" s="26"/>
      <c r="E38" s="58">
        <v>7027</v>
      </c>
      <c r="F38" s="1"/>
      <c r="G38" s="1"/>
    </row>
    <row r="39" spans="1:7" ht="27" customHeight="1" x14ac:dyDescent="0.2">
      <c r="A39" s="62"/>
      <c r="B39" s="59"/>
      <c r="C39" s="60" t="s">
        <v>371</v>
      </c>
      <c r="D39" s="60"/>
      <c r="E39" s="61">
        <v>7029</v>
      </c>
      <c r="F39" s="3"/>
      <c r="G39" s="3"/>
    </row>
    <row r="40" spans="1:7" ht="27" customHeight="1" x14ac:dyDescent="0.2">
      <c r="A40" s="62"/>
      <c r="B40" s="75" t="s">
        <v>372</v>
      </c>
      <c r="C40" s="76"/>
      <c r="D40" s="77"/>
      <c r="E40" s="78">
        <v>703</v>
      </c>
      <c r="F40" s="152">
        <f>SUM(F41+F44+F45+F46+F47)</f>
        <v>0</v>
      </c>
      <c r="G40" s="152">
        <f>SUM(G41+G44+G45+G46+G47)</f>
        <v>0</v>
      </c>
    </row>
    <row r="41" spans="1:7" ht="27" customHeight="1" x14ac:dyDescent="0.2">
      <c r="A41" s="62"/>
      <c r="B41" s="57"/>
      <c r="C41" s="67" t="s">
        <v>373</v>
      </c>
      <c r="D41" s="68"/>
      <c r="E41" s="69">
        <v>7030</v>
      </c>
      <c r="F41" s="153">
        <f>SUM(F42+F43)</f>
        <v>0</v>
      </c>
      <c r="G41" s="153">
        <f>SUM(G42+G43)</f>
        <v>0</v>
      </c>
    </row>
    <row r="42" spans="1:7" ht="27" customHeight="1" x14ac:dyDescent="0.2">
      <c r="A42" s="62"/>
      <c r="B42" s="57"/>
      <c r="C42" s="70"/>
      <c r="D42" s="79" t="s">
        <v>374</v>
      </c>
      <c r="E42" s="80" t="s">
        <v>375</v>
      </c>
      <c r="F42" s="1"/>
      <c r="G42" s="1"/>
    </row>
    <row r="43" spans="1:7" ht="27" customHeight="1" x14ac:dyDescent="0.2">
      <c r="A43" s="62"/>
      <c r="B43" s="57"/>
      <c r="C43" s="72"/>
      <c r="D43" s="81" t="s">
        <v>376</v>
      </c>
      <c r="E43" s="82" t="s">
        <v>377</v>
      </c>
      <c r="F43" s="2"/>
      <c r="G43" s="2"/>
    </row>
    <row r="44" spans="1:7" s="56" customFormat="1" ht="18" customHeight="1" x14ac:dyDescent="0.2">
      <c r="A44" s="51"/>
      <c r="B44" s="83"/>
      <c r="C44" s="26" t="s">
        <v>378</v>
      </c>
      <c r="D44" s="84"/>
      <c r="E44" s="58">
        <v>7031</v>
      </c>
      <c r="F44" s="8"/>
      <c r="G44" s="8"/>
    </row>
    <row r="45" spans="1:7" s="56" customFormat="1" ht="18" customHeight="1" x14ac:dyDescent="0.2">
      <c r="A45" s="51"/>
      <c r="B45" s="83"/>
      <c r="C45" s="26" t="s">
        <v>379</v>
      </c>
      <c r="D45" s="26"/>
      <c r="E45" s="85">
        <v>7032</v>
      </c>
      <c r="F45" s="8"/>
      <c r="G45" s="8"/>
    </row>
    <row r="46" spans="1:7" s="56" customFormat="1" ht="18" customHeight="1" x14ac:dyDescent="0.2">
      <c r="A46" s="51"/>
      <c r="B46" s="83"/>
      <c r="C46" s="26" t="s">
        <v>380</v>
      </c>
      <c r="D46" s="26"/>
      <c r="E46" s="85">
        <v>7033</v>
      </c>
      <c r="F46" s="8"/>
      <c r="G46" s="8"/>
    </row>
    <row r="47" spans="1:7" s="56" customFormat="1" ht="18" customHeight="1" x14ac:dyDescent="0.2">
      <c r="A47" s="51"/>
      <c r="B47" s="86"/>
      <c r="C47" s="26" t="s">
        <v>381</v>
      </c>
      <c r="D47" s="26"/>
      <c r="E47" s="61">
        <v>7039</v>
      </c>
      <c r="F47" s="22"/>
      <c r="G47" s="22"/>
    </row>
    <row r="48" spans="1:7" ht="27" customHeight="1" x14ac:dyDescent="0.2">
      <c r="A48" s="62"/>
      <c r="B48" s="52" t="s">
        <v>382</v>
      </c>
      <c r="C48" s="53"/>
      <c r="D48" s="54"/>
      <c r="E48" s="55">
        <v>704</v>
      </c>
      <c r="F48" s="151">
        <f>SUM(F49+F50+F51+F58+F60+F61+F63+F65+F66)</f>
        <v>0</v>
      </c>
      <c r="G48" s="151">
        <f>SUM(G49+G50+G51+G58+G60+G61+G63+G65+G66)</f>
        <v>0</v>
      </c>
    </row>
    <row r="49" spans="1:7" s="56" customFormat="1" ht="17.25" customHeight="1" x14ac:dyDescent="0.2">
      <c r="A49" s="51"/>
      <c r="B49" s="83"/>
      <c r="C49" s="26" t="s">
        <v>383</v>
      </c>
      <c r="D49" s="26"/>
      <c r="E49" s="58">
        <v>7040</v>
      </c>
      <c r="F49" s="1"/>
      <c r="G49" s="1"/>
    </row>
    <row r="50" spans="1:7" s="56" customFormat="1" ht="17.25" customHeight="1" x14ac:dyDescent="0.2">
      <c r="A50" s="51"/>
      <c r="B50" s="83"/>
      <c r="C50" s="26" t="s">
        <v>384</v>
      </c>
      <c r="D50" s="26"/>
      <c r="E50" s="58">
        <v>7041</v>
      </c>
      <c r="F50" s="1"/>
      <c r="G50" s="1"/>
    </row>
    <row r="51" spans="1:7" s="56" customFormat="1" ht="17.25" customHeight="1" x14ac:dyDescent="0.2">
      <c r="A51" s="51"/>
      <c r="B51" s="83"/>
      <c r="C51" s="67" t="s">
        <v>385</v>
      </c>
      <c r="D51" s="68"/>
      <c r="E51" s="69">
        <v>7042</v>
      </c>
      <c r="F51" s="153">
        <f>SUM(F53+F54+F55+F56+F57)</f>
        <v>0</v>
      </c>
      <c r="G51" s="153">
        <f>SUM(G53+G54+G55+G56+G57)</f>
        <v>0</v>
      </c>
    </row>
    <row r="52" spans="1:7" s="56" customFormat="1" ht="17.25" customHeight="1" x14ac:dyDescent="0.2">
      <c r="A52" s="51"/>
      <c r="B52" s="83"/>
      <c r="C52" s="70"/>
      <c r="D52" s="39" t="s">
        <v>386</v>
      </c>
      <c r="E52" s="87"/>
      <c r="F52" s="437"/>
      <c r="G52" s="437"/>
    </row>
    <row r="53" spans="1:7" s="56" customFormat="1" ht="17.25" customHeight="1" x14ac:dyDescent="0.2">
      <c r="A53" s="51"/>
      <c r="B53" s="83"/>
      <c r="C53" s="70"/>
      <c r="D53" s="39" t="s">
        <v>387</v>
      </c>
      <c r="E53" s="88" t="s">
        <v>388</v>
      </c>
      <c r="F53" s="1"/>
      <c r="G53" s="1"/>
    </row>
    <row r="54" spans="1:7" s="56" customFormat="1" ht="17.25" customHeight="1" x14ac:dyDescent="0.2">
      <c r="A54" s="51"/>
      <c r="B54" s="83"/>
      <c r="C54" s="70"/>
      <c r="D54" s="39" t="s">
        <v>389</v>
      </c>
      <c r="E54" s="88" t="s">
        <v>390</v>
      </c>
      <c r="F54" s="1"/>
      <c r="G54" s="1"/>
    </row>
    <row r="55" spans="1:7" s="56" customFormat="1" ht="17.25" customHeight="1" x14ac:dyDescent="0.2">
      <c r="A55" s="51"/>
      <c r="B55" s="83"/>
      <c r="C55" s="70"/>
      <c r="D55" s="39" t="s">
        <v>391</v>
      </c>
      <c r="E55" s="88" t="s">
        <v>392</v>
      </c>
      <c r="F55" s="1"/>
      <c r="G55" s="1"/>
    </row>
    <row r="56" spans="1:7" s="56" customFormat="1" ht="17.25" customHeight="1" x14ac:dyDescent="0.2">
      <c r="A56" s="51"/>
      <c r="B56" s="83"/>
      <c r="C56" s="70"/>
      <c r="D56" s="39" t="s">
        <v>393</v>
      </c>
      <c r="E56" s="88" t="s">
        <v>394</v>
      </c>
      <c r="F56" s="1"/>
      <c r="G56" s="1"/>
    </row>
    <row r="57" spans="1:7" s="56" customFormat="1" ht="17.25" customHeight="1" x14ac:dyDescent="0.2">
      <c r="A57" s="51"/>
      <c r="B57" s="83"/>
      <c r="C57" s="72"/>
      <c r="D57" s="89" t="s">
        <v>395</v>
      </c>
      <c r="E57" s="90" t="s">
        <v>396</v>
      </c>
      <c r="F57" s="2"/>
      <c r="G57" s="2"/>
    </row>
    <row r="58" spans="1:7" s="56" customFormat="1" ht="17.25" customHeight="1" x14ac:dyDescent="0.2">
      <c r="A58" s="51"/>
      <c r="B58" s="83"/>
      <c r="C58" s="26" t="s">
        <v>397</v>
      </c>
      <c r="D58" s="26"/>
      <c r="E58" s="58">
        <v>7043</v>
      </c>
      <c r="F58" s="1"/>
      <c r="G58" s="1"/>
    </row>
    <row r="59" spans="1:7" s="56" customFormat="1" ht="17.25" customHeight="1" x14ac:dyDescent="0.2">
      <c r="A59" s="51"/>
      <c r="B59" s="83"/>
      <c r="C59" s="26" t="s">
        <v>398</v>
      </c>
      <c r="D59" s="26"/>
      <c r="E59" s="58"/>
      <c r="F59" s="437"/>
      <c r="G59" s="437"/>
    </row>
    <row r="60" spans="1:7" s="56" customFormat="1" ht="17.25" customHeight="1" x14ac:dyDescent="0.2">
      <c r="A60" s="51"/>
      <c r="B60" s="83"/>
      <c r="C60" s="26" t="s">
        <v>399</v>
      </c>
      <c r="D60" s="26"/>
      <c r="E60" s="58">
        <v>7044</v>
      </c>
      <c r="F60" s="1"/>
      <c r="G60" s="1"/>
    </row>
    <row r="61" spans="1:7" s="56" customFormat="1" ht="17.25" customHeight="1" x14ac:dyDescent="0.2">
      <c r="A61" s="51"/>
      <c r="B61" s="83"/>
      <c r="C61" s="26" t="s">
        <v>400</v>
      </c>
      <c r="D61" s="26"/>
      <c r="E61" s="58">
        <v>7045</v>
      </c>
      <c r="F61" s="1"/>
      <c r="G61" s="1"/>
    </row>
    <row r="62" spans="1:7" s="56" customFormat="1" ht="17.25" customHeight="1" x14ac:dyDescent="0.2">
      <c r="A62" s="51"/>
      <c r="B62" s="83"/>
      <c r="C62" s="26" t="s">
        <v>401</v>
      </c>
      <c r="D62" s="26"/>
      <c r="E62" s="58"/>
      <c r="F62" s="437"/>
      <c r="G62" s="437"/>
    </row>
    <row r="63" spans="1:7" s="56" customFormat="1" ht="17.25" customHeight="1" x14ac:dyDescent="0.2">
      <c r="A63" s="51"/>
      <c r="B63" s="83"/>
      <c r="C63" s="26" t="s">
        <v>402</v>
      </c>
      <c r="D63" s="26"/>
      <c r="E63" s="58">
        <v>7046</v>
      </c>
      <c r="F63" s="1"/>
      <c r="G63" s="1"/>
    </row>
    <row r="64" spans="1:7" s="56" customFormat="1" ht="17.25" customHeight="1" x14ac:dyDescent="0.2">
      <c r="A64" s="51"/>
      <c r="B64" s="83"/>
      <c r="C64" s="26" t="s">
        <v>403</v>
      </c>
      <c r="D64" s="26"/>
      <c r="E64" s="58"/>
      <c r="F64" s="437"/>
      <c r="G64" s="437"/>
    </row>
    <row r="65" spans="1:7" s="56" customFormat="1" ht="17.25" customHeight="1" x14ac:dyDescent="0.2">
      <c r="A65" s="51"/>
      <c r="B65" s="83"/>
      <c r="C65" s="26" t="s">
        <v>404</v>
      </c>
      <c r="D65" s="26"/>
      <c r="E65" s="58">
        <v>7048</v>
      </c>
      <c r="F65" s="1"/>
      <c r="G65" s="1"/>
    </row>
    <row r="66" spans="1:7" s="56" customFormat="1" ht="17.25" customHeight="1" thickBot="1" x14ac:dyDescent="0.25">
      <c r="A66" s="51"/>
      <c r="B66" s="86"/>
      <c r="C66" s="60" t="s">
        <v>405</v>
      </c>
      <c r="D66" s="60"/>
      <c r="E66" s="61">
        <v>7049</v>
      </c>
      <c r="F66" s="1"/>
      <c r="G66" s="1"/>
    </row>
    <row r="67" spans="1:7" ht="27" customHeight="1" x14ac:dyDescent="0.2">
      <c r="A67" s="62"/>
      <c r="B67" s="52" t="s">
        <v>406</v>
      </c>
      <c r="C67" s="53"/>
      <c r="D67" s="54"/>
      <c r="E67" s="55">
        <v>706</v>
      </c>
      <c r="F67" s="151">
        <f>SUM(F68+F69+F70+F71)</f>
        <v>0</v>
      </c>
      <c r="G67" s="151">
        <f>SUM(G68+G69+G70+G71)</f>
        <v>0</v>
      </c>
    </row>
    <row r="68" spans="1:7" s="56" customFormat="1" ht="18" customHeight="1" x14ac:dyDescent="0.2">
      <c r="A68" s="51"/>
      <c r="B68" s="57"/>
      <c r="C68" s="26" t="s">
        <v>407</v>
      </c>
      <c r="D68" s="26"/>
      <c r="E68" s="58">
        <v>7060</v>
      </c>
      <c r="F68" s="1"/>
      <c r="G68" s="1"/>
    </row>
    <row r="69" spans="1:7" s="56" customFormat="1" ht="18" customHeight="1" x14ac:dyDescent="0.2">
      <c r="A69" s="51"/>
      <c r="B69" s="57"/>
      <c r="C69" s="26" t="s">
        <v>408</v>
      </c>
      <c r="D69" s="26"/>
      <c r="E69" s="58">
        <v>7061</v>
      </c>
      <c r="F69" s="1"/>
      <c r="G69" s="1"/>
    </row>
    <row r="70" spans="1:7" s="56" customFormat="1" ht="18" customHeight="1" x14ac:dyDescent="0.2">
      <c r="A70" s="51"/>
      <c r="B70" s="57"/>
      <c r="C70" s="26" t="s">
        <v>409</v>
      </c>
      <c r="D70" s="26"/>
      <c r="E70" s="58">
        <v>7062</v>
      </c>
      <c r="F70" s="1"/>
      <c r="G70" s="1"/>
    </row>
    <row r="71" spans="1:7" s="56" customFormat="1" ht="18" customHeight="1" x14ac:dyDescent="0.2">
      <c r="A71" s="51"/>
      <c r="B71" s="59"/>
      <c r="C71" s="60" t="s">
        <v>410</v>
      </c>
      <c r="D71" s="60"/>
      <c r="E71" s="61">
        <v>7063</v>
      </c>
      <c r="F71" s="3"/>
      <c r="G71" s="3"/>
    </row>
    <row r="72" spans="1:7" ht="27" customHeight="1" x14ac:dyDescent="0.2">
      <c r="A72" s="62"/>
      <c r="B72" s="91" t="s">
        <v>411</v>
      </c>
      <c r="C72" s="92"/>
      <c r="D72" s="93"/>
      <c r="E72" s="94">
        <v>707</v>
      </c>
      <c r="F72" s="4"/>
      <c r="G72" s="4"/>
    </row>
    <row r="73" spans="1:7" ht="27" customHeight="1" thickBot="1" x14ac:dyDescent="0.25">
      <c r="A73" s="95"/>
      <c r="B73" s="96" t="s">
        <v>412</v>
      </c>
      <c r="C73" s="97"/>
      <c r="D73" s="98"/>
      <c r="E73" s="99">
        <v>708</v>
      </c>
      <c r="F73" s="5"/>
      <c r="G73" s="5"/>
    </row>
    <row r="74" spans="1:7" ht="27" customHeight="1" thickTop="1" thickBot="1" x14ac:dyDescent="0.25">
      <c r="A74" s="459" t="s">
        <v>413</v>
      </c>
      <c r="B74" s="459"/>
      <c r="C74" s="459"/>
      <c r="D74" s="459"/>
      <c r="E74" s="100">
        <v>71</v>
      </c>
      <c r="F74" s="419"/>
      <c r="G74" s="420"/>
    </row>
    <row r="75" spans="1:7" ht="27" customHeight="1" thickTop="1" thickBot="1" x14ac:dyDescent="0.25">
      <c r="A75" s="459" t="s">
        <v>414</v>
      </c>
      <c r="B75" s="459"/>
      <c r="C75" s="459"/>
      <c r="D75" s="459"/>
      <c r="E75" s="100">
        <v>72</v>
      </c>
      <c r="F75" s="419"/>
      <c r="G75" s="420"/>
    </row>
    <row r="76" spans="1:7" ht="27" customHeight="1" thickTop="1" thickBot="1" x14ac:dyDescent="0.25">
      <c r="A76" s="101" t="s">
        <v>415</v>
      </c>
      <c r="B76" s="102"/>
      <c r="C76" s="103"/>
      <c r="D76" s="104"/>
      <c r="E76" s="105">
        <v>73</v>
      </c>
      <c r="F76" s="421">
        <f>SUM(F77+F80+F83+F90+F93+F94+F95+F123+F147)</f>
        <v>0</v>
      </c>
      <c r="G76" s="421">
        <f>SUM(G77+G80+G83+G90+G93+G94+G95+G123+G147)</f>
        <v>0</v>
      </c>
    </row>
    <row r="77" spans="1:7" s="56" customFormat="1" ht="16.5" customHeight="1" thickTop="1" x14ac:dyDescent="0.2">
      <c r="A77" s="62"/>
      <c r="B77" s="106" t="s">
        <v>416</v>
      </c>
      <c r="C77" s="35"/>
      <c r="D77" s="107"/>
      <c r="E77" s="108">
        <v>730</v>
      </c>
      <c r="F77" s="18">
        <f>SUM(F78+F79)</f>
        <v>0</v>
      </c>
      <c r="G77" s="18">
        <f>SUM(G78+G79)</f>
        <v>0</v>
      </c>
    </row>
    <row r="78" spans="1:7" s="56" customFormat="1" ht="16.5" customHeight="1" x14ac:dyDescent="0.2">
      <c r="A78" s="62"/>
      <c r="B78" s="57"/>
      <c r="C78" s="26" t="s">
        <v>417</v>
      </c>
      <c r="D78" s="26"/>
      <c r="E78" s="58">
        <v>7300</v>
      </c>
      <c r="F78" s="1"/>
      <c r="G78" s="1"/>
    </row>
    <row r="79" spans="1:7" s="56" customFormat="1" ht="16.5" customHeight="1" x14ac:dyDescent="0.2">
      <c r="A79" s="62"/>
      <c r="B79" s="59"/>
      <c r="C79" s="60" t="s">
        <v>418</v>
      </c>
      <c r="D79" s="60"/>
      <c r="E79" s="61">
        <v>7301</v>
      </c>
      <c r="F79" s="3"/>
      <c r="G79" s="3"/>
    </row>
    <row r="80" spans="1:7" s="56" customFormat="1" ht="16.5" customHeight="1" x14ac:dyDescent="0.2">
      <c r="A80" s="62"/>
      <c r="B80" s="52" t="s">
        <v>419</v>
      </c>
      <c r="C80" s="53"/>
      <c r="D80" s="54"/>
      <c r="E80" s="55">
        <v>731</v>
      </c>
      <c r="F80" s="151">
        <f>SUM(F81+F82)</f>
        <v>0</v>
      </c>
      <c r="G80" s="151">
        <f>SUM(G81+G82)</f>
        <v>0</v>
      </c>
    </row>
    <row r="81" spans="1:7" s="56" customFormat="1" ht="16.5" customHeight="1" x14ac:dyDescent="0.2">
      <c r="A81" s="62"/>
      <c r="B81" s="57"/>
      <c r="C81" s="26" t="s">
        <v>420</v>
      </c>
      <c r="D81" s="26"/>
      <c r="E81" s="58">
        <v>7310</v>
      </c>
      <c r="F81" s="1"/>
      <c r="G81" s="1"/>
    </row>
    <row r="82" spans="1:7" s="56" customFormat="1" ht="16.5" customHeight="1" x14ac:dyDescent="0.2">
      <c r="A82" s="62"/>
      <c r="B82" s="59"/>
      <c r="C82" s="60" t="s">
        <v>418</v>
      </c>
      <c r="D82" s="60"/>
      <c r="E82" s="61">
        <v>7311</v>
      </c>
      <c r="F82" s="3"/>
      <c r="G82" s="3"/>
    </row>
    <row r="83" spans="1:7" s="56" customFormat="1" ht="16.5" customHeight="1" x14ac:dyDescent="0.2">
      <c r="A83" s="62"/>
      <c r="B83" s="52" t="s">
        <v>421</v>
      </c>
      <c r="C83" s="53"/>
      <c r="D83" s="54"/>
      <c r="E83" s="55">
        <v>732</v>
      </c>
      <c r="F83" s="151">
        <f>SUM(F84+F85+F86)</f>
        <v>0</v>
      </c>
      <c r="G83" s="151">
        <f>SUM(G84+G85+G86)</f>
        <v>0</v>
      </c>
    </row>
    <row r="84" spans="1:7" s="56" customFormat="1" ht="16.5" customHeight="1" x14ac:dyDescent="0.2">
      <c r="A84" s="62"/>
      <c r="B84" s="57"/>
      <c r="C84" s="26" t="s">
        <v>422</v>
      </c>
      <c r="D84" s="26"/>
      <c r="E84" s="58">
        <v>7320</v>
      </c>
      <c r="F84" s="1"/>
      <c r="G84" s="1"/>
    </row>
    <row r="85" spans="1:7" s="56" customFormat="1" ht="16.5" customHeight="1" x14ac:dyDescent="0.2">
      <c r="A85" s="62"/>
      <c r="B85" s="57"/>
      <c r="C85" s="26" t="s">
        <v>423</v>
      </c>
      <c r="D85" s="26"/>
      <c r="E85" s="58">
        <v>7321</v>
      </c>
      <c r="F85" s="1"/>
      <c r="G85" s="1"/>
    </row>
    <row r="86" spans="1:7" s="56" customFormat="1" ht="16.5" customHeight="1" x14ac:dyDescent="0.2">
      <c r="A86" s="62"/>
      <c r="B86" s="57"/>
      <c r="C86" s="67" t="s">
        <v>424</v>
      </c>
      <c r="D86" s="68"/>
      <c r="E86" s="69">
        <v>7322</v>
      </c>
      <c r="F86" s="153">
        <f>SUM(F87+F88+F89)</f>
        <v>0</v>
      </c>
      <c r="G86" s="153">
        <f>SUM(G87+G88+G89)</f>
        <v>0</v>
      </c>
    </row>
    <row r="87" spans="1:7" s="56" customFormat="1" ht="16.5" customHeight="1" x14ac:dyDescent="0.2">
      <c r="A87" s="62"/>
      <c r="B87" s="57"/>
      <c r="C87" s="70"/>
      <c r="D87" s="26" t="s">
        <v>425</v>
      </c>
      <c r="E87" s="109" t="s">
        <v>426</v>
      </c>
      <c r="F87" s="8"/>
      <c r="G87" s="1"/>
    </row>
    <row r="88" spans="1:7" s="56" customFormat="1" ht="16.5" customHeight="1" x14ac:dyDescent="0.2">
      <c r="A88" s="62"/>
      <c r="B88" s="57"/>
      <c r="C88" s="70"/>
      <c r="D88" s="26" t="s">
        <v>427</v>
      </c>
      <c r="E88" s="109" t="s">
        <v>428</v>
      </c>
      <c r="F88" s="8"/>
      <c r="G88" s="1"/>
    </row>
    <row r="89" spans="1:7" s="56" customFormat="1" ht="16.5" customHeight="1" thickBot="1" x14ac:dyDescent="0.25">
      <c r="A89" s="62"/>
      <c r="B89" s="59"/>
      <c r="C89" s="110"/>
      <c r="D89" s="60" t="s">
        <v>429</v>
      </c>
      <c r="E89" s="111" t="s">
        <v>430</v>
      </c>
      <c r="F89" s="22"/>
      <c r="G89" s="3"/>
    </row>
    <row r="90" spans="1:7" s="56" customFormat="1" ht="16.5" customHeight="1" x14ac:dyDescent="0.2">
      <c r="A90" s="62"/>
      <c r="B90" s="52" t="s">
        <v>431</v>
      </c>
      <c r="C90" s="53"/>
      <c r="D90" s="54"/>
      <c r="E90" s="55">
        <v>733</v>
      </c>
      <c r="F90" s="151">
        <f>SUM(F91+F92)</f>
        <v>0</v>
      </c>
      <c r="G90" s="151">
        <f>SUM(G91+G92)</f>
        <v>0</v>
      </c>
    </row>
    <row r="91" spans="1:7" s="56" customFormat="1" ht="16.5" customHeight="1" x14ac:dyDescent="0.2">
      <c r="A91" s="62"/>
      <c r="B91" s="57"/>
      <c r="C91" s="26" t="s">
        <v>432</v>
      </c>
      <c r="D91" s="26"/>
      <c r="E91" s="58">
        <v>7330</v>
      </c>
      <c r="F91" s="1"/>
      <c r="G91" s="1"/>
    </row>
    <row r="92" spans="1:7" s="56" customFormat="1" ht="16.5" customHeight="1" x14ac:dyDescent="0.2">
      <c r="A92" s="62"/>
      <c r="B92" s="59"/>
      <c r="C92" s="60" t="s">
        <v>433</v>
      </c>
      <c r="D92" s="60"/>
      <c r="E92" s="61">
        <v>7331</v>
      </c>
      <c r="F92" s="3"/>
      <c r="G92" s="3"/>
    </row>
    <row r="93" spans="1:7" s="56" customFormat="1" ht="16.5" customHeight="1" x14ac:dyDescent="0.2">
      <c r="A93" s="62"/>
      <c r="B93" s="52" t="s">
        <v>434</v>
      </c>
      <c r="C93" s="53"/>
      <c r="D93" s="112"/>
      <c r="E93" s="94">
        <v>734</v>
      </c>
      <c r="F93" s="4"/>
      <c r="G93" s="4"/>
    </row>
    <row r="94" spans="1:7" s="56" customFormat="1" ht="16.5" customHeight="1" x14ac:dyDescent="0.2">
      <c r="A94" s="62"/>
      <c r="B94" s="91" t="s">
        <v>435</v>
      </c>
      <c r="C94" s="113"/>
      <c r="D94" s="112"/>
      <c r="E94" s="94">
        <v>735</v>
      </c>
      <c r="F94" s="4"/>
      <c r="G94" s="4"/>
    </row>
    <row r="95" spans="1:7" ht="27" customHeight="1" x14ac:dyDescent="0.2">
      <c r="A95" s="62"/>
      <c r="B95" s="75" t="s">
        <v>436</v>
      </c>
      <c r="C95" s="76"/>
      <c r="D95" s="77"/>
      <c r="E95" s="78">
        <v>736</v>
      </c>
      <c r="F95" s="152">
        <f>SUM(F96+F109)</f>
        <v>0</v>
      </c>
      <c r="G95" s="152">
        <f>SUM(G96+G109)</f>
        <v>0</v>
      </c>
    </row>
    <row r="96" spans="1:7" ht="27" customHeight="1" x14ac:dyDescent="0.2">
      <c r="A96" s="62"/>
      <c r="B96" s="57"/>
      <c r="C96" s="67" t="s">
        <v>437</v>
      </c>
      <c r="D96" s="68"/>
      <c r="E96" s="69">
        <v>7361</v>
      </c>
      <c r="F96" s="153">
        <f>SUM(F97+F98+F99+F100+F101+F102+F106+F107+F108)</f>
        <v>0</v>
      </c>
      <c r="G96" s="153">
        <f>SUM(G97+G98+G99+G100+G101+G102+G106+G107+G108)</f>
        <v>0</v>
      </c>
    </row>
    <row r="97" spans="1:7" ht="27" customHeight="1" x14ac:dyDescent="0.2">
      <c r="A97" s="62"/>
      <c r="B97" s="57"/>
      <c r="C97" s="70"/>
      <c r="D97" s="39" t="s">
        <v>438</v>
      </c>
      <c r="E97" s="71" t="s">
        <v>439</v>
      </c>
      <c r="F97" s="1"/>
      <c r="G97" s="1"/>
    </row>
    <row r="98" spans="1:7" ht="27" customHeight="1" x14ac:dyDescent="0.2">
      <c r="A98" s="62"/>
      <c r="B98" s="57"/>
      <c r="C98" s="70"/>
      <c r="D98" s="39" t="s">
        <v>440</v>
      </c>
      <c r="E98" s="71" t="s">
        <v>441</v>
      </c>
      <c r="F98" s="1"/>
      <c r="G98" s="1"/>
    </row>
    <row r="99" spans="1:7" ht="27" customHeight="1" x14ac:dyDescent="0.2">
      <c r="A99" s="62"/>
      <c r="B99" s="57"/>
      <c r="C99" s="70"/>
      <c r="D99" s="39" t="s">
        <v>442</v>
      </c>
      <c r="E99" s="71" t="s">
        <v>443</v>
      </c>
      <c r="F99" s="1"/>
      <c r="G99" s="1"/>
    </row>
    <row r="100" spans="1:7" ht="27" customHeight="1" x14ac:dyDescent="0.2">
      <c r="A100" s="62"/>
      <c r="B100" s="57"/>
      <c r="C100" s="70"/>
      <c r="D100" s="39" t="s">
        <v>444</v>
      </c>
      <c r="E100" s="71" t="s">
        <v>445</v>
      </c>
      <c r="F100" s="1"/>
      <c r="G100" s="1"/>
    </row>
    <row r="101" spans="1:7" ht="27" customHeight="1" x14ac:dyDescent="0.2">
      <c r="A101" s="62"/>
      <c r="B101" s="57"/>
      <c r="C101" s="70"/>
      <c r="D101" s="39" t="s">
        <v>446</v>
      </c>
      <c r="E101" s="71" t="s">
        <v>447</v>
      </c>
      <c r="F101" s="1"/>
      <c r="G101" s="1"/>
    </row>
    <row r="102" spans="1:7" ht="27" customHeight="1" x14ac:dyDescent="0.2">
      <c r="A102" s="62"/>
      <c r="B102" s="57"/>
      <c r="C102" s="70"/>
      <c r="D102" s="114" t="s">
        <v>448</v>
      </c>
      <c r="E102" s="115" t="s">
        <v>449</v>
      </c>
      <c r="F102" s="116">
        <f>SUM(F103+F104+F105)</f>
        <v>0</v>
      </c>
      <c r="G102" s="116">
        <f>SUM(G103+G104+G105)</f>
        <v>0</v>
      </c>
    </row>
    <row r="103" spans="1:7" ht="27" customHeight="1" x14ac:dyDescent="0.2">
      <c r="A103" s="62"/>
      <c r="B103" s="57"/>
      <c r="C103" s="70"/>
      <c r="D103" s="117" t="s">
        <v>450</v>
      </c>
      <c r="E103" s="71" t="s">
        <v>451</v>
      </c>
      <c r="F103" s="1"/>
      <c r="G103" s="1"/>
    </row>
    <row r="104" spans="1:7" ht="27" customHeight="1" x14ac:dyDescent="0.2">
      <c r="A104" s="62"/>
      <c r="B104" s="57"/>
      <c r="C104" s="70"/>
      <c r="D104" s="117" t="s">
        <v>452</v>
      </c>
      <c r="E104" s="80" t="s">
        <v>453</v>
      </c>
      <c r="F104" s="1"/>
      <c r="G104" s="1"/>
    </row>
    <row r="105" spans="1:7" ht="27" customHeight="1" x14ac:dyDescent="0.2">
      <c r="A105" s="62"/>
      <c r="B105" s="57"/>
      <c r="C105" s="70"/>
      <c r="D105" s="118" t="s">
        <v>454</v>
      </c>
      <c r="E105" s="119" t="s">
        <v>455</v>
      </c>
      <c r="F105" s="6"/>
      <c r="G105" s="6"/>
    </row>
    <row r="106" spans="1:7" ht="27" customHeight="1" x14ac:dyDescent="0.2">
      <c r="A106" s="62"/>
      <c r="B106" s="57"/>
      <c r="C106" s="70"/>
      <c r="D106" s="39" t="s">
        <v>456</v>
      </c>
      <c r="E106" s="88" t="s">
        <v>457</v>
      </c>
      <c r="F106" s="1"/>
      <c r="G106" s="1"/>
    </row>
    <row r="107" spans="1:7" ht="27" customHeight="1" x14ac:dyDescent="0.2">
      <c r="A107" s="62"/>
      <c r="B107" s="57"/>
      <c r="C107" s="70"/>
      <c r="D107" s="39" t="s">
        <v>458</v>
      </c>
      <c r="E107" s="88" t="s">
        <v>459</v>
      </c>
      <c r="F107" s="1"/>
      <c r="G107" s="1"/>
    </row>
    <row r="108" spans="1:7" ht="27" customHeight="1" x14ac:dyDescent="0.2">
      <c r="A108" s="62"/>
      <c r="B108" s="57"/>
      <c r="C108" s="72"/>
      <c r="D108" s="73" t="s">
        <v>460</v>
      </c>
      <c r="E108" s="90" t="s">
        <v>461</v>
      </c>
      <c r="F108" s="2"/>
      <c r="G108" s="2"/>
    </row>
    <row r="109" spans="1:7" ht="27" customHeight="1" x14ac:dyDescent="0.2">
      <c r="A109" s="62"/>
      <c r="B109" s="57"/>
      <c r="C109" s="67" t="s">
        <v>462</v>
      </c>
      <c r="D109" s="68"/>
      <c r="E109" s="69">
        <v>7362</v>
      </c>
      <c r="F109" s="153">
        <f>SUM(F110+F111+F112+F113+F114+F115+F119+F120+F122)</f>
        <v>0</v>
      </c>
      <c r="G109" s="153">
        <f>SUM(G110+G111+G112+G113+G114+G115+G119+G120+G122)</f>
        <v>0</v>
      </c>
    </row>
    <row r="110" spans="1:7" ht="27" customHeight="1" x14ac:dyDescent="0.2">
      <c r="A110" s="62"/>
      <c r="B110" s="57"/>
      <c r="C110" s="70"/>
      <c r="D110" s="39" t="s">
        <v>438</v>
      </c>
      <c r="E110" s="88" t="s">
        <v>463</v>
      </c>
      <c r="F110" s="1"/>
      <c r="G110" s="1"/>
    </row>
    <row r="111" spans="1:7" ht="27" customHeight="1" x14ac:dyDescent="0.2">
      <c r="A111" s="62"/>
      <c r="B111" s="57"/>
      <c r="C111" s="70"/>
      <c r="D111" s="39" t="s">
        <v>440</v>
      </c>
      <c r="E111" s="88" t="s">
        <v>464</v>
      </c>
      <c r="F111" s="1"/>
      <c r="G111" s="1"/>
    </row>
    <row r="112" spans="1:7" ht="27" customHeight="1" x14ac:dyDescent="0.2">
      <c r="A112" s="62"/>
      <c r="B112" s="57"/>
      <c r="C112" s="70"/>
      <c r="D112" s="39" t="s">
        <v>465</v>
      </c>
      <c r="E112" s="88" t="s">
        <v>466</v>
      </c>
      <c r="F112" s="1"/>
      <c r="G112" s="1"/>
    </row>
    <row r="113" spans="1:8" ht="27" customHeight="1" x14ac:dyDescent="0.2">
      <c r="A113" s="62"/>
      <c r="B113" s="57"/>
      <c r="C113" s="70"/>
      <c r="D113" s="39" t="s">
        <v>444</v>
      </c>
      <c r="E113" s="88" t="s">
        <v>467</v>
      </c>
      <c r="F113" s="1"/>
      <c r="G113" s="1"/>
    </row>
    <row r="114" spans="1:8" ht="27" customHeight="1" x14ac:dyDescent="0.2">
      <c r="A114" s="62"/>
      <c r="B114" s="57"/>
      <c r="C114" s="70"/>
      <c r="D114" s="39" t="s">
        <v>446</v>
      </c>
      <c r="E114" s="88" t="s">
        <v>468</v>
      </c>
      <c r="F114" s="1"/>
      <c r="G114" s="1"/>
    </row>
    <row r="115" spans="1:8" ht="27" customHeight="1" x14ac:dyDescent="0.2">
      <c r="A115" s="62"/>
      <c r="B115" s="57"/>
      <c r="C115" s="70"/>
      <c r="D115" s="114" t="s">
        <v>469</v>
      </c>
      <c r="E115" s="120">
        <v>73625</v>
      </c>
      <c r="F115" s="154">
        <f>SUM(F116+F117+F118)</f>
        <v>0</v>
      </c>
      <c r="G115" s="154">
        <f>SUM(G116+G117+G118)</f>
        <v>0</v>
      </c>
    </row>
    <row r="116" spans="1:8" ht="27" customHeight="1" x14ac:dyDescent="0.2">
      <c r="A116" s="62"/>
      <c r="B116" s="57"/>
      <c r="C116" s="70"/>
      <c r="D116" s="117" t="s">
        <v>450</v>
      </c>
      <c r="E116" s="80" t="s">
        <v>470</v>
      </c>
      <c r="F116" s="1"/>
      <c r="G116" s="1"/>
    </row>
    <row r="117" spans="1:8" ht="27" customHeight="1" x14ac:dyDescent="0.2">
      <c r="A117" s="62"/>
      <c r="B117" s="57"/>
      <c r="C117" s="70"/>
      <c r="D117" s="117" t="s">
        <v>452</v>
      </c>
      <c r="E117" s="80" t="s">
        <v>471</v>
      </c>
      <c r="F117" s="1"/>
      <c r="G117" s="1"/>
    </row>
    <row r="118" spans="1:8" ht="27" customHeight="1" x14ac:dyDescent="0.2">
      <c r="A118" s="62"/>
      <c r="B118" s="57"/>
      <c r="C118" s="70"/>
      <c r="D118" s="118" t="s">
        <v>472</v>
      </c>
      <c r="E118" s="119" t="s">
        <v>473</v>
      </c>
      <c r="F118" s="6"/>
      <c r="G118" s="6"/>
    </row>
    <row r="119" spans="1:8" ht="27" customHeight="1" x14ac:dyDescent="0.2">
      <c r="A119" s="62"/>
      <c r="B119" s="57"/>
      <c r="C119" s="70"/>
      <c r="D119" s="39" t="s">
        <v>456</v>
      </c>
      <c r="E119" s="88" t="s">
        <v>474</v>
      </c>
      <c r="F119" s="1"/>
      <c r="G119" s="1"/>
    </row>
    <row r="120" spans="1:8" ht="27" customHeight="1" x14ac:dyDescent="0.2">
      <c r="A120" s="62"/>
      <c r="B120" s="57"/>
      <c r="C120" s="70"/>
      <c r="D120" s="39" t="s">
        <v>458</v>
      </c>
      <c r="E120" s="88" t="s">
        <v>475</v>
      </c>
      <c r="F120" s="1"/>
      <c r="G120" s="1"/>
    </row>
    <row r="121" spans="1:8" ht="27" customHeight="1" x14ac:dyDescent="0.2">
      <c r="A121" s="62"/>
      <c r="B121" s="57"/>
      <c r="C121" s="70"/>
      <c r="D121" s="39" t="s">
        <v>476</v>
      </c>
      <c r="E121" s="87"/>
      <c r="F121" s="437"/>
      <c r="G121" s="437"/>
      <c r="H121" s="385" t="s">
        <v>477</v>
      </c>
    </row>
    <row r="122" spans="1:8" ht="27" customHeight="1" x14ac:dyDescent="0.2">
      <c r="A122" s="62"/>
      <c r="B122" s="59"/>
      <c r="C122" s="110"/>
      <c r="D122" s="121" t="s">
        <v>478</v>
      </c>
      <c r="E122" s="422" t="s">
        <v>479</v>
      </c>
      <c r="F122" s="3"/>
      <c r="G122" s="3"/>
    </row>
    <row r="123" spans="1:8" ht="27" customHeight="1" x14ac:dyDescent="0.2">
      <c r="A123" s="62"/>
      <c r="B123" s="75" t="s">
        <v>480</v>
      </c>
      <c r="C123" s="76"/>
      <c r="D123" s="77"/>
      <c r="E123" s="78">
        <v>737</v>
      </c>
      <c r="F123" s="152">
        <f>SUM(F125+F126+F128+F129+F132+F135+F143+F144+F145+F146)</f>
        <v>0</v>
      </c>
      <c r="G123" s="152">
        <f>SUM(G125+G126+G128+G129+G132+G135+G143+G144+G145+G146)</f>
        <v>0</v>
      </c>
    </row>
    <row r="124" spans="1:8" s="56" customFormat="1" ht="17.25" customHeight="1" x14ac:dyDescent="0.2">
      <c r="A124" s="51"/>
      <c r="B124" s="83"/>
      <c r="C124" s="26" t="s">
        <v>481</v>
      </c>
      <c r="D124" s="26"/>
      <c r="E124" s="122"/>
      <c r="F124" s="437"/>
      <c r="G124" s="437"/>
    </row>
    <row r="125" spans="1:8" s="56" customFormat="1" ht="17.25" customHeight="1" x14ac:dyDescent="0.2">
      <c r="A125" s="51"/>
      <c r="B125" s="83"/>
      <c r="C125" s="26" t="s">
        <v>482</v>
      </c>
      <c r="D125" s="26"/>
      <c r="E125" s="58">
        <v>7370</v>
      </c>
      <c r="F125" s="1"/>
      <c r="G125" s="1"/>
    </row>
    <row r="126" spans="1:8" s="56" customFormat="1" ht="17.25" customHeight="1" x14ac:dyDescent="0.2">
      <c r="A126" s="51"/>
      <c r="B126" s="83"/>
      <c r="C126" s="26" t="s">
        <v>483</v>
      </c>
      <c r="D126" s="26"/>
      <c r="E126" s="58">
        <v>7371</v>
      </c>
      <c r="F126" s="8"/>
      <c r="G126" s="1"/>
    </row>
    <row r="127" spans="1:8" s="56" customFormat="1" ht="17.25" customHeight="1" x14ac:dyDescent="0.2">
      <c r="A127" s="51"/>
      <c r="B127" s="83"/>
      <c r="C127" s="26" t="s">
        <v>484</v>
      </c>
      <c r="D127" s="26"/>
      <c r="E127" s="87"/>
      <c r="F127" s="437"/>
      <c r="G127" s="437"/>
    </row>
    <row r="128" spans="1:8" s="56" customFormat="1" ht="17.25" customHeight="1" thickBot="1" x14ac:dyDescent="0.25">
      <c r="A128" s="51"/>
      <c r="B128" s="83"/>
      <c r="C128" s="26" t="s">
        <v>485</v>
      </c>
      <c r="D128" s="26"/>
      <c r="E128" s="58">
        <v>7372</v>
      </c>
      <c r="F128" s="1"/>
      <c r="G128" s="1"/>
    </row>
    <row r="129" spans="1:7" s="56" customFormat="1" ht="17.25" customHeight="1" x14ac:dyDescent="0.2">
      <c r="A129" s="51"/>
      <c r="B129" s="83"/>
      <c r="C129" s="67" t="s">
        <v>486</v>
      </c>
      <c r="D129" s="68"/>
      <c r="E129" s="69">
        <v>7373</v>
      </c>
      <c r="F129" s="153">
        <f>SUM(F130+F131)</f>
        <v>0</v>
      </c>
      <c r="G129" s="153">
        <f>SUM(G130+G131)</f>
        <v>0</v>
      </c>
    </row>
    <row r="130" spans="1:7" s="56" customFormat="1" ht="17.25" customHeight="1" x14ac:dyDescent="0.2">
      <c r="A130" s="51"/>
      <c r="B130" s="83"/>
      <c r="C130" s="70"/>
      <c r="D130" s="39" t="s">
        <v>487</v>
      </c>
      <c r="E130" s="80" t="s">
        <v>488</v>
      </c>
      <c r="F130" s="1"/>
      <c r="G130" s="1"/>
    </row>
    <row r="131" spans="1:7" s="56" customFormat="1" ht="17.25" customHeight="1" thickBot="1" x14ac:dyDescent="0.25">
      <c r="A131" s="51"/>
      <c r="B131" s="83"/>
      <c r="C131" s="72"/>
      <c r="D131" s="73" t="s">
        <v>489</v>
      </c>
      <c r="E131" s="82" t="s">
        <v>490</v>
      </c>
      <c r="F131" s="2"/>
      <c r="G131" s="2"/>
    </row>
    <row r="132" spans="1:7" s="56" customFormat="1" ht="17.25" customHeight="1" x14ac:dyDescent="0.2">
      <c r="A132" s="51"/>
      <c r="B132" s="83"/>
      <c r="C132" s="67" t="s">
        <v>491</v>
      </c>
      <c r="D132" s="68"/>
      <c r="E132" s="69">
        <v>7374</v>
      </c>
      <c r="F132" s="153">
        <f>SUM(F133+F134)</f>
        <v>0</v>
      </c>
      <c r="G132" s="153">
        <f>SUM(G133+G134)</f>
        <v>0</v>
      </c>
    </row>
    <row r="133" spans="1:7" s="56" customFormat="1" ht="17.25" customHeight="1" x14ac:dyDescent="0.2">
      <c r="A133" s="51"/>
      <c r="B133" s="83"/>
      <c r="C133" s="70"/>
      <c r="D133" s="39" t="s">
        <v>492</v>
      </c>
      <c r="E133" s="80" t="s">
        <v>493</v>
      </c>
      <c r="F133" s="1"/>
      <c r="G133" s="1"/>
    </row>
    <row r="134" spans="1:7" s="56" customFormat="1" ht="17.25" customHeight="1" thickBot="1" x14ac:dyDescent="0.25">
      <c r="A134" s="51"/>
      <c r="B134" s="83"/>
      <c r="C134" s="72"/>
      <c r="D134" s="73" t="s">
        <v>494</v>
      </c>
      <c r="E134" s="82" t="s">
        <v>495</v>
      </c>
      <c r="F134" s="2"/>
      <c r="G134" s="2"/>
    </row>
    <row r="135" spans="1:7" ht="27" customHeight="1" x14ac:dyDescent="0.2">
      <c r="A135" s="62"/>
      <c r="B135" s="57"/>
      <c r="C135" s="67" t="s">
        <v>496</v>
      </c>
      <c r="D135" s="68"/>
      <c r="E135" s="69">
        <v>7375</v>
      </c>
      <c r="F135" s="153">
        <f>SUM(F136+F137+F138+F139+F140+F141+F142)</f>
        <v>0</v>
      </c>
      <c r="G135" s="153">
        <f>SUM(G136+G137+G138+G139+G140+G141+G142)</f>
        <v>0</v>
      </c>
    </row>
    <row r="136" spans="1:7" ht="27" customHeight="1" x14ac:dyDescent="0.2">
      <c r="A136" s="62"/>
      <c r="B136" s="57"/>
      <c r="C136" s="70"/>
      <c r="D136" s="39" t="s">
        <v>497</v>
      </c>
      <c r="E136" s="71" t="s">
        <v>498</v>
      </c>
      <c r="F136" s="1"/>
      <c r="G136" s="1"/>
    </row>
    <row r="137" spans="1:7" ht="27" customHeight="1" x14ac:dyDescent="0.2">
      <c r="A137" s="62"/>
      <c r="B137" s="57"/>
      <c r="C137" s="70"/>
      <c r="D137" s="39" t="s">
        <v>499</v>
      </c>
      <c r="E137" s="71" t="s">
        <v>500</v>
      </c>
      <c r="F137" s="1"/>
      <c r="G137" s="1"/>
    </row>
    <row r="138" spans="1:7" ht="27" customHeight="1" x14ac:dyDescent="0.2">
      <c r="A138" s="62"/>
      <c r="B138" s="57"/>
      <c r="C138" s="70"/>
      <c r="D138" s="39" t="s">
        <v>501</v>
      </c>
      <c r="E138" s="71" t="s">
        <v>502</v>
      </c>
      <c r="F138" s="1"/>
      <c r="G138" s="1"/>
    </row>
    <row r="139" spans="1:7" ht="27" customHeight="1" x14ac:dyDescent="0.2">
      <c r="A139" s="62"/>
      <c r="B139" s="57"/>
      <c r="C139" s="70"/>
      <c r="D139" s="39" t="s">
        <v>503</v>
      </c>
      <c r="E139" s="71" t="s">
        <v>504</v>
      </c>
      <c r="F139" s="1"/>
      <c r="G139" s="1"/>
    </row>
    <row r="140" spans="1:7" ht="27" customHeight="1" x14ac:dyDescent="0.2">
      <c r="A140" s="62"/>
      <c r="B140" s="57"/>
      <c r="C140" s="70"/>
      <c r="D140" s="39" t="s">
        <v>505</v>
      </c>
      <c r="E140" s="71" t="s">
        <v>506</v>
      </c>
      <c r="F140" s="1"/>
      <c r="G140" s="1"/>
    </row>
    <row r="141" spans="1:7" ht="27" customHeight="1" x14ac:dyDescent="0.2">
      <c r="A141" s="62"/>
      <c r="B141" s="57"/>
      <c r="C141" s="70"/>
      <c r="D141" s="39" t="s">
        <v>507</v>
      </c>
      <c r="E141" s="71" t="s">
        <v>508</v>
      </c>
      <c r="F141" s="1"/>
      <c r="G141" s="1"/>
    </row>
    <row r="142" spans="1:7" ht="27" customHeight="1" x14ac:dyDescent="0.2">
      <c r="A142" s="62"/>
      <c r="B142" s="57"/>
      <c r="C142" s="72"/>
      <c r="D142" s="73" t="s">
        <v>509</v>
      </c>
      <c r="E142" s="74" t="s">
        <v>510</v>
      </c>
      <c r="F142" s="2"/>
      <c r="G142" s="2"/>
    </row>
    <row r="143" spans="1:7" ht="27" customHeight="1" x14ac:dyDescent="0.2">
      <c r="A143" s="62"/>
      <c r="B143" s="57"/>
      <c r="C143" s="26" t="s">
        <v>511</v>
      </c>
      <c r="D143" s="26"/>
      <c r="E143" s="58">
        <v>7376</v>
      </c>
      <c r="F143" s="1"/>
      <c r="G143" s="1"/>
    </row>
    <row r="144" spans="1:7" ht="27" customHeight="1" x14ac:dyDescent="0.2">
      <c r="A144" s="62"/>
      <c r="B144" s="57"/>
      <c r="C144" s="26" t="s">
        <v>512</v>
      </c>
      <c r="D144" s="26"/>
      <c r="E144" s="58">
        <v>7377</v>
      </c>
      <c r="F144" s="1"/>
      <c r="G144" s="1"/>
    </row>
    <row r="145" spans="1:8" ht="27" customHeight="1" x14ac:dyDescent="0.2">
      <c r="A145" s="62"/>
      <c r="B145" s="57"/>
      <c r="C145" s="26" t="s">
        <v>513</v>
      </c>
      <c r="D145" s="26"/>
      <c r="E145" s="58">
        <v>7378</v>
      </c>
      <c r="F145" s="1"/>
      <c r="G145" s="1"/>
    </row>
    <row r="146" spans="1:8" ht="27" customHeight="1" thickBot="1" x14ac:dyDescent="0.25">
      <c r="A146" s="95"/>
      <c r="B146" s="123"/>
      <c r="C146" s="124" t="s">
        <v>514</v>
      </c>
      <c r="D146" s="124"/>
      <c r="E146" s="125">
        <v>7379</v>
      </c>
      <c r="F146" s="7"/>
      <c r="G146" s="7"/>
      <c r="H146" s="418"/>
    </row>
    <row r="147" spans="1:8" ht="27" customHeight="1" thickTop="1" thickBot="1" x14ac:dyDescent="0.25">
      <c r="A147" s="62"/>
      <c r="B147" s="436" t="s">
        <v>515</v>
      </c>
      <c r="C147" s="53"/>
      <c r="D147" s="54"/>
      <c r="E147" s="55">
        <v>738</v>
      </c>
      <c r="F147" s="1"/>
      <c r="G147" s="1"/>
      <c r="H147" s="418"/>
    </row>
    <row r="148" spans="1:8" ht="27" customHeight="1" thickTop="1" thickBot="1" x14ac:dyDescent="0.25">
      <c r="A148" s="126" t="s">
        <v>516</v>
      </c>
      <c r="B148" s="127"/>
      <c r="C148" s="128"/>
      <c r="D148" s="129"/>
      <c r="E148" s="130">
        <v>74</v>
      </c>
      <c r="F148" s="423">
        <f>SUM(F149+F150+F151+F152+F160)</f>
        <v>0</v>
      </c>
      <c r="G148" s="423">
        <f>SUM(G149+G150+G151+G152+G160)</f>
        <v>0</v>
      </c>
    </row>
    <row r="149" spans="1:8" s="56" customFormat="1" ht="17.25" customHeight="1" x14ac:dyDescent="0.2">
      <c r="A149" s="131"/>
      <c r="B149" s="132" t="s">
        <v>517</v>
      </c>
      <c r="C149" s="133"/>
      <c r="D149" s="134"/>
      <c r="E149" s="94">
        <v>741</v>
      </c>
      <c r="F149" s="4"/>
      <c r="G149" s="4"/>
    </row>
    <row r="150" spans="1:8" s="56" customFormat="1" ht="17.25" customHeight="1" x14ac:dyDescent="0.2">
      <c r="A150" s="135"/>
      <c r="B150" s="136" t="s">
        <v>518</v>
      </c>
      <c r="C150" s="137"/>
      <c r="D150" s="138"/>
      <c r="E150" s="94">
        <v>742</v>
      </c>
      <c r="F150" s="4"/>
      <c r="G150" s="4"/>
    </row>
    <row r="151" spans="1:8" s="56" customFormat="1" ht="17.25" customHeight="1" x14ac:dyDescent="0.2">
      <c r="A151" s="135"/>
      <c r="B151" s="136" t="s">
        <v>519</v>
      </c>
      <c r="C151" s="137"/>
      <c r="D151" s="138"/>
      <c r="E151" s="55">
        <v>743</v>
      </c>
      <c r="F151" s="9"/>
      <c r="G151" s="9"/>
    </row>
    <row r="152" spans="1:8" s="56" customFormat="1" ht="17.25" customHeight="1" x14ac:dyDescent="0.2">
      <c r="A152" s="51"/>
      <c r="B152" s="57" t="s">
        <v>520</v>
      </c>
      <c r="C152" s="139"/>
      <c r="D152" s="39"/>
      <c r="E152" s="55">
        <v>744</v>
      </c>
      <c r="F152" s="151">
        <f>SUM(F153+F159)</f>
        <v>0</v>
      </c>
      <c r="G152" s="151">
        <f>SUM(G153+G159)</f>
        <v>0</v>
      </c>
    </row>
    <row r="153" spans="1:8" s="56" customFormat="1" ht="17.25" customHeight="1" x14ac:dyDescent="0.2">
      <c r="A153" s="51"/>
      <c r="B153" s="57"/>
      <c r="C153" s="67" t="s">
        <v>521</v>
      </c>
      <c r="D153" s="68"/>
      <c r="E153" s="69">
        <v>7442</v>
      </c>
      <c r="F153" s="153">
        <f>SUM(F154+F155+F156+F157+F158)</f>
        <v>0</v>
      </c>
      <c r="G153" s="153">
        <f>SUM(G154+G155+G156+G157+G158)</f>
        <v>0</v>
      </c>
    </row>
    <row r="154" spans="1:8" s="56" customFormat="1" ht="17.25" customHeight="1" x14ac:dyDescent="0.2">
      <c r="A154" s="51"/>
      <c r="B154" s="57"/>
      <c r="C154" s="70"/>
      <c r="D154" s="39" t="s">
        <v>522</v>
      </c>
      <c r="E154" s="80">
        <v>74420</v>
      </c>
      <c r="F154" s="1"/>
      <c r="G154" s="1"/>
    </row>
    <row r="155" spans="1:8" s="56" customFormat="1" ht="17.25" customHeight="1" x14ac:dyDescent="0.2">
      <c r="A155" s="51"/>
      <c r="B155" s="57"/>
      <c r="C155" s="70"/>
      <c r="D155" s="39" t="s">
        <v>523</v>
      </c>
      <c r="E155" s="80">
        <v>74421</v>
      </c>
      <c r="F155" s="1"/>
      <c r="G155" s="1"/>
    </row>
    <row r="156" spans="1:8" s="56" customFormat="1" ht="17.25" customHeight="1" x14ac:dyDescent="0.2">
      <c r="A156" s="51"/>
      <c r="B156" s="57"/>
      <c r="C156" s="70"/>
      <c r="D156" s="39" t="s">
        <v>524</v>
      </c>
      <c r="E156" s="80">
        <v>74422</v>
      </c>
      <c r="F156" s="1"/>
      <c r="G156" s="1"/>
    </row>
    <row r="157" spans="1:8" s="56" customFormat="1" ht="17.25" customHeight="1" x14ac:dyDescent="0.2">
      <c r="A157" s="51"/>
      <c r="B157" s="57"/>
      <c r="C157" s="70"/>
      <c r="D157" s="39" t="s">
        <v>525</v>
      </c>
      <c r="E157" s="80">
        <v>74423</v>
      </c>
      <c r="F157" s="1"/>
      <c r="G157" s="1"/>
    </row>
    <row r="158" spans="1:8" s="56" customFormat="1" ht="17.25" customHeight="1" x14ac:dyDescent="0.2">
      <c r="A158" s="51"/>
      <c r="B158" s="57"/>
      <c r="C158" s="72"/>
      <c r="D158" s="73" t="s">
        <v>526</v>
      </c>
      <c r="E158" s="82">
        <v>74424</v>
      </c>
      <c r="F158" s="2"/>
      <c r="G158" s="2"/>
    </row>
    <row r="159" spans="1:8" s="56" customFormat="1" ht="17.25" customHeight="1" x14ac:dyDescent="0.2">
      <c r="A159" s="51"/>
      <c r="B159" s="59"/>
      <c r="C159" s="60" t="s">
        <v>527</v>
      </c>
      <c r="D159" s="60"/>
      <c r="E159" s="61">
        <v>7449</v>
      </c>
      <c r="F159" s="3"/>
      <c r="G159" s="3"/>
    </row>
    <row r="160" spans="1:8" s="56" customFormat="1" ht="17.25" customHeight="1" thickBot="1" x14ac:dyDescent="0.25">
      <c r="A160" s="140"/>
      <c r="B160" s="96" t="s">
        <v>528</v>
      </c>
      <c r="C160" s="97"/>
      <c r="D160" s="98"/>
      <c r="E160" s="99">
        <v>749</v>
      </c>
      <c r="F160" s="5"/>
      <c r="G160" s="5"/>
    </row>
    <row r="161" spans="1:8" ht="27" customHeight="1" thickTop="1" thickBot="1" x14ac:dyDescent="0.25">
      <c r="A161" s="126" t="s">
        <v>529</v>
      </c>
      <c r="B161" s="141"/>
      <c r="C161" s="128"/>
      <c r="D161" s="142"/>
      <c r="E161" s="143">
        <v>75</v>
      </c>
      <c r="F161" s="424">
        <v>0</v>
      </c>
      <c r="G161" s="424">
        <v>0</v>
      </c>
    </row>
    <row r="162" spans="1:8" ht="27" customHeight="1" x14ac:dyDescent="0.2">
      <c r="A162" s="144" t="s">
        <v>530</v>
      </c>
      <c r="B162" s="141"/>
      <c r="C162" s="128"/>
      <c r="D162" s="145"/>
      <c r="E162" s="143">
        <v>76</v>
      </c>
      <c r="F162" s="424">
        <v>0</v>
      </c>
      <c r="G162" s="424">
        <v>0</v>
      </c>
    </row>
    <row r="163" spans="1:8" ht="30" customHeight="1" x14ac:dyDescent="0.2">
      <c r="A163" s="460" t="s">
        <v>531</v>
      </c>
      <c r="B163" s="460"/>
      <c r="C163" s="460"/>
      <c r="D163" s="460"/>
      <c r="E163" s="146" t="s">
        <v>532</v>
      </c>
      <c r="F163" s="155">
        <f>F7+F161+F162</f>
        <v>0</v>
      </c>
      <c r="G163" s="155">
        <f>G7+G161+G162</f>
        <v>0</v>
      </c>
    </row>
    <row r="164" spans="1:8" ht="22.15" customHeight="1" x14ac:dyDescent="0.2">
      <c r="E164" s="147"/>
      <c r="F164" s="147"/>
      <c r="G164" s="147"/>
    </row>
    <row r="165" spans="1:8" ht="22.15" customHeight="1" x14ac:dyDescent="0.2">
      <c r="E165" s="147"/>
      <c r="F165" s="147"/>
      <c r="G165" s="147"/>
    </row>
    <row r="166" spans="1:8" ht="30" customHeight="1" thickTop="1" thickBot="1" x14ac:dyDescent="0.25">
      <c r="A166" s="461" t="s">
        <v>533</v>
      </c>
      <c r="B166" s="461"/>
      <c r="C166" s="461"/>
      <c r="D166" s="461"/>
      <c r="E166" s="148"/>
      <c r="F166" s="425">
        <v>2027</v>
      </c>
      <c r="G166" s="425">
        <v>2028</v>
      </c>
      <c r="H166" s="455"/>
    </row>
    <row r="167" spans="1:8" ht="22.15" customHeight="1" thickTop="1" thickBot="1" x14ac:dyDescent="0.25">
      <c r="A167" s="456" t="s">
        <v>534</v>
      </c>
      <c r="B167" s="457"/>
      <c r="C167" s="457"/>
      <c r="D167" s="457"/>
      <c r="E167" s="150"/>
      <c r="F167" s="156">
        <f>F163-Charges!F216</f>
        <v>0</v>
      </c>
      <c r="G167" s="157">
        <f>G163-Charges!G216</f>
        <v>0</v>
      </c>
      <c r="H167" s="455"/>
    </row>
    <row r="168" spans="1:8" ht="22.15" customHeight="1" thickTop="1" x14ac:dyDescent="0.2">
      <c r="E168" s="147"/>
      <c r="F168" s="147"/>
      <c r="G168" s="147"/>
      <c r="H168" s="455"/>
    </row>
    <row r="169" spans="1:8" ht="22.15" customHeight="1" x14ac:dyDescent="0.2">
      <c r="E169" s="147"/>
      <c r="F169" s="147"/>
      <c r="G169" s="147"/>
    </row>
    <row r="170" spans="1:8" ht="30" customHeight="1" x14ac:dyDescent="0.2">
      <c r="A170" s="448" t="s">
        <v>535</v>
      </c>
      <c r="B170" s="448"/>
      <c r="C170" s="448"/>
      <c r="D170" s="448"/>
      <c r="E170" s="448"/>
      <c r="F170" s="425">
        <v>2027</v>
      </c>
      <c r="G170" s="425">
        <v>2028</v>
      </c>
    </row>
    <row r="171" spans="1:8" ht="27" customHeight="1" x14ac:dyDescent="0.2">
      <c r="A171" s="453" t="s">
        <v>536</v>
      </c>
      <c r="B171" s="453"/>
      <c r="C171" s="453"/>
      <c r="D171" s="453"/>
      <c r="E171" s="453"/>
      <c r="F171" s="158">
        <f>F95+F123</f>
        <v>0</v>
      </c>
      <c r="G171" s="158">
        <f>G95+G123</f>
        <v>0</v>
      </c>
    </row>
    <row r="172" spans="1:8" ht="27" customHeight="1" thickTop="1" thickBot="1" x14ac:dyDescent="0.25">
      <c r="A172" s="458" t="s">
        <v>537</v>
      </c>
      <c r="B172" s="458"/>
      <c r="C172" s="458"/>
      <c r="D172" s="458"/>
      <c r="E172" s="458"/>
      <c r="F172" s="159" t="e">
        <f>F171/F163</f>
        <v>#DIV/0!</v>
      </c>
      <c r="G172" s="159" t="e">
        <f>G171/G163</f>
        <v>#DIV/0!</v>
      </c>
    </row>
    <row r="173" spans="1:8" ht="27" customHeight="1" thickTop="1" thickBot="1" x14ac:dyDescent="0.25">
      <c r="A173" s="458" t="s">
        <v>538</v>
      </c>
      <c r="B173" s="458"/>
      <c r="C173" s="458"/>
      <c r="D173" s="458"/>
      <c r="E173" s="458"/>
      <c r="F173" s="159" t="e">
        <f>F136/F171</f>
        <v>#DIV/0!</v>
      </c>
      <c r="G173" s="159" t="e">
        <f>G136/G171</f>
        <v>#DIV/0!</v>
      </c>
    </row>
    <row r="174" spans="1:8" ht="27" customHeight="1" thickTop="1" thickBot="1" x14ac:dyDescent="0.25">
      <c r="A174" s="453" t="s">
        <v>539</v>
      </c>
      <c r="B174" s="453"/>
      <c r="C174" s="453"/>
      <c r="D174" s="453"/>
      <c r="E174" s="453"/>
      <c r="F174" s="158">
        <f>F163-F171</f>
        <v>0</v>
      </c>
      <c r="G174" s="158">
        <f>G163-G171</f>
        <v>0</v>
      </c>
    </row>
    <row r="175" spans="1:8" ht="27" customHeight="1" x14ac:dyDescent="0.2">
      <c r="A175" s="454" t="s">
        <v>540</v>
      </c>
      <c r="B175" s="454"/>
      <c r="C175" s="454"/>
      <c r="D175" s="454"/>
      <c r="E175" s="454"/>
      <c r="F175" s="160" t="e">
        <f>F174/F163</f>
        <v>#DIV/0!</v>
      </c>
      <c r="G175" s="160" t="e">
        <f>G174/G163</f>
        <v>#DIV/0!</v>
      </c>
    </row>
    <row r="176" spans="1:8" ht="15.75" thickTop="1" x14ac:dyDescent="0.2"/>
  </sheetData>
  <sheetProtection sheet="1" objects="1" scenarios="1" formatCells="0" formatColumns="0" formatRows="0" insertColumns="0" insertRows="0" insertHyperlinks="0" deleteColumns="0" deleteRows="0" sort="0" autoFilter="0" pivotTables="0"/>
  <mergeCells count="21">
    <mergeCell ref="A1:G1"/>
    <mergeCell ref="H15:H17"/>
    <mergeCell ref="C23:D23"/>
    <mergeCell ref="C24:D24"/>
    <mergeCell ref="C30:D30"/>
    <mergeCell ref="A74:D74"/>
    <mergeCell ref="A75:D75"/>
    <mergeCell ref="A163:D163"/>
    <mergeCell ref="A166:D166"/>
    <mergeCell ref="C31:D31"/>
    <mergeCell ref="C32:D32"/>
    <mergeCell ref="C33:D33"/>
    <mergeCell ref="C34:D34"/>
    <mergeCell ref="A174:E174"/>
    <mergeCell ref="A175:E175"/>
    <mergeCell ref="H166:H168"/>
    <mergeCell ref="A167:D167"/>
    <mergeCell ref="A170:E170"/>
    <mergeCell ref="A171:E171"/>
    <mergeCell ref="A172:E172"/>
    <mergeCell ref="A173:E173"/>
  </mergeCells>
  <phoneticPr fontId="28" type="noConversion"/>
  <dataValidations count="2">
    <dataValidation type="list" allowBlank="1" showInputMessage="1" showErrorMessage="1" sqref="F5" xr:uid="{4CAD43F6-1DC6-41E7-9766-DAA62220F5CF}">
      <formula1>"2027, 2027-2028"</formula1>
    </dataValidation>
    <dataValidation type="list" allowBlank="1" showInputMessage="1" showErrorMessage="1" sqref="G5" xr:uid="{8B8F1968-3012-4972-8C70-F05D436B4D7F}">
      <formula1>"2028,2028-2029"</formula1>
    </dataValidation>
  </dataValidations>
  <pageMargins left="0.70833333333333304" right="0.70833333333333304" top="0.74791666666666701" bottom="0.74791666666666701" header="0.51180555555555496" footer="0.51180555555555496"/>
  <pageSetup paperSize="9" scale="60" firstPageNumber="0" orientation="portrait" horizontalDpi="300" verticalDpi="3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69465f9-ab59-40cd-8c0d-2df6ffbec04f">
      <Terms xmlns="http://schemas.microsoft.com/office/infopath/2007/PartnerControls"/>
    </lcf76f155ced4ddcb4097134ff3c332f>
    <FG xmlns="a69465f9-ab59-40cd-8c0d-2df6ffbec04f" xsi:nil="true"/>
    <_Flow_SignoffStatus xmlns="a69465f9-ab59-40cd-8c0d-2df6ffbec04f" xsi:nil="true"/>
    <TaxCatchAll xmlns="1438afce-9855-4c54-a065-32390a21b76c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C01833646502C4D826A332D730F3962" ma:contentTypeVersion="17" ma:contentTypeDescription="Create a new document." ma:contentTypeScope="" ma:versionID="b59409c72c5ddd960c3f9f668f7324d2">
  <xsd:schema xmlns:xsd="http://www.w3.org/2001/XMLSchema" xmlns:xs="http://www.w3.org/2001/XMLSchema" xmlns:p="http://schemas.microsoft.com/office/2006/metadata/properties" xmlns:ns2="a69465f9-ab59-40cd-8c0d-2df6ffbec04f" xmlns:ns3="1438afce-9855-4c54-a065-32390a21b76c" targetNamespace="http://schemas.microsoft.com/office/2006/metadata/properties" ma:root="true" ma:fieldsID="81316053cae56e5ae7109a761048b4c3" ns2:_="" ns3:_="">
    <xsd:import namespace="a69465f9-ab59-40cd-8c0d-2df6ffbec04f"/>
    <xsd:import namespace="1438afce-9855-4c54-a065-32390a21b76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FG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9465f9-ab59-40cd-8c0d-2df6ffbec04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f5648a96-cea2-4c1b-af13-24c66345d7f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G" ma:index="23" nillable="true" ma:displayName="FG" ma:format="Dropdown" ma:internalName="FG">
      <xsd:simpleType>
        <xsd:restriction base="dms:Text">
          <xsd:maxLength value="255"/>
        </xsd:restriction>
      </xsd:simpleType>
    </xsd:element>
    <xsd:element name="_Flow_SignoffStatus" ma:index="24" nillable="true" ma:displayName="Sign-off status" ma:internalName="_x0024_Resources_x003a_core_x002c_Signoff_Status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38afce-9855-4c54-a065-32390a21b76c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a9337327-d337-41a4-a080-7df01fed74e3}" ma:internalName="TaxCatchAll" ma:showField="CatchAllData" ma:web="1438afce-9855-4c54-a065-32390a21b76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5817A4A-B8F5-4B46-B87B-CBAE40AA0F47}">
  <ds:schemaRefs>
    <ds:schemaRef ds:uri="http://schemas.microsoft.com/office/2006/metadata/properties"/>
    <ds:schemaRef ds:uri="http://schemas.microsoft.com/office/infopath/2007/PartnerControls"/>
    <ds:schemaRef ds:uri="a69465f9-ab59-40cd-8c0d-2df6ffbec04f"/>
    <ds:schemaRef ds:uri="1438afce-9855-4c54-a065-32390a21b76c"/>
  </ds:schemaRefs>
</ds:datastoreItem>
</file>

<file path=customXml/itemProps2.xml><?xml version="1.0" encoding="utf-8"?>
<ds:datastoreItem xmlns:ds="http://schemas.openxmlformats.org/officeDocument/2006/customXml" ds:itemID="{C26303C1-D458-436B-B07E-D5C960BA8D0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69465f9-ab59-40cd-8c0d-2df6ffbec04f"/>
    <ds:schemaRef ds:uri="1438afce-9855-4c54-a065-32390a21b76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67F6219-ADC0-48E5-B89F-FA8BB435E05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Charges</vt:lpstr>
      <vt:lpstr>Produits</vt:lpstr>
      <vt:lpstr>Charges!_FilterDatabase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Corporation</dc:creator>
  <cp:keywords/>
  <dc:description/>
  <cp:lastModifiedBy>DERNOUCHAMPS Diane</cp:lastModifiedBy>
  <cp:revision>5</cp:revision>
  <dcterms:created xsi:type="dcterms:W3CDTF">1996-10-21T11:03:58Z</dcterms:created>
  <dcterms:modified xsi:type="dcterms:W3CDTF">2025-12-03T11:00:04Z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ContentTypeId">
    <vt:lpwstr>0x010100AC01833646502C4D826A332D730F3962</vt:lpwstr>
  </property>
  <property fmtid="{D5CDD505-2E9C-101B-9397-08002B2CF9AE}" pid="9" name="MediaServiceImageTags">
    <vt:lpwstr/>
  </property>
</Properties>
</file>